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3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  <sheet name="1993" sheetId="31" r:id="rId31"/>
  </sheets>
  <definedNames/>
  <calcPr fullCalcOnLoad="1"/>
</workbook>
</file>

<file path=xl/sharedStrings.xml><?xml version="1.0" encoding="utf-8"?>
<sst xmlns="http://schemas.openxmlformats.org/spreadsheetml/2006/main" count="5694" uniqueCount="172">
  <si>
    <t>SE01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</si>
  <si>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</si>
  <si>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</si>
  <si>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</si>
  <si>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</si>
  <si>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</si>
  <si>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</si>
  <si>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</si>
  <si>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</si>
  <si>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</si>
  <si>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</si>
  <si>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</si>
  <si>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</si>
  <si>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</si>
  <si>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</si>
  <si>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</si>
  <si>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</si>
  <si>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</si>
  <si>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</si>
  <si>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</si>
  <si>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</si>
  <si>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</si>
  <si>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</si>
  <si>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Code</t>
  </si>
  <si>
    <t>Location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</si>
  <si>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</si>
  <si>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</si>
  <si>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</si>
  <si>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</si>
  <si>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</si>
  <si>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</si>
  <si>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</si>
  <si>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</si>
  <si>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</si>
  <si>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</si>
  <si>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</si>
  <si>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</si>
  <si>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Town Centre</t>
  </si>
  <si>
    <t>Ashdown Road</t>
  </si>
  <si>
    <t>Monks View</t>
  </si>
  <si>
    <t>Bedwell Crescent</t>
  </si>
  <si>
    <t>Salisbury Road</t>
  </si>
  <si>
    <t>Letchmore Road</t>
  </si>
  <si>
    <t>High Street</t>
  </si>
  <si>
    <t>Fishers Green</t>
  </si>
  <si>
    <t>Magpie Crescent</t>
  </si>
  <si>
    <t>Shoreham Close</t>
  </si>
  <si>
    <t>Newlyn Close</t>
  </si>
  <si>
    <t>Chadwell Road</t>
  </si>
  <si>
    <t>Whitney Drive</t>
  </si>
  <si>
    <t>Lytton Way 1</t>
  </si>
  <si>
    <t>Lytton Way 2</t>
  </si>
  <si>
    <t>Lytton Way 3</t>
  </si>
  <si>
    <t>Hitchin Road</t>
  </si>
  <si>
    <t>Fairlands Valley Park</t>
  </si>
  <si>
    <t>Townsend Mews</t>
  </si>
  <si>
    <t>3 Coreys Mill Cottages</t>
  </si>
  <si>
    <t>7 Tates Way</t>
  </si>
  <si>
    <t>SBC Code</t>
  </si>
  <si>
    <t>Key</t>
  </si>
  <si>
    <t>x</t>
  </si>
  <si>
    <t>blank</t>
  </si>
  <si>
    <t>/</t>
  </si>
  <si>
    <t>: no tube designated in that location</t>
  </si>
  <si>
    <t>: data returned considered to be unreliable and so not reported</t>
  </si>
  <si>
    <t>Control not sited</t>
  </si>
  <si>
    <t>NOX Tube Results For Stevenage Borough Council January - December 1997</t>
  </si>
  <si>
    <t>NOX Tube Results For Stevenage Borough Council January - December 1996</t>
  </si>
  <si>
    <t xml:space="preserve">NOX Tube Results For Stevenage Borough Council January - December 1995 </t>
  </si>
  <si>
    <t>NOX Tube Results For Stevenage Borough Council January - December 1994</t>
  </si>
  <si>
    <t xml:space="preserve">NOX Tube Results For Stevenage Borough Council January - December 1993 </t>
  </si>
  <si>
    <t>NOX Tube Results For Stevenage Borough Council January - December 1998</t>
  </si>
  <si>
    <t>NOX Tube Results For Stevenage Borough Council January - December 1999</t>
  </si>
  <si>
    <t xml:space="preserve">NOX Tube Results For Stevenage Borough Council January - December 2000 </t>
  </si>
  <si>
    <t xml:space="preserve">NOX Tube Results For Stevenage Borough Council January - December 2001 </t>
  </si>
  <si>
    <t>NOX Tube Results For Stevenage Borough Council January - December 2002</t>
  </si>
  <si>
    <t>NOX Tube Results For Stevenage Borough Council January - December 2003</t>
  </si>
  <si>
    <t>NOX Tube Results For Stevenage Borough Council January - December 2004</t>
  </si>
  <si>
    <t>NOX Tube Results For Stevenage Borough Council January - December 2006</t>
  </si>
  <si>
    <t>NOX Tube Results For Stevenage Borough Council January - December 2007</t>
  </si>
  <si>
    <t>NOX Tube Results For Stevenage Borough Council January - December 2008</t>
  </si>
  <si>
    <t>NOX Tube Results For Stevenage Borough Council January - December 2009</t>
  </si>
  <si>
    <t>NOX Tube Results For Stevenage Borough Council January - December 2010</t>
  </si>
  <si>
    <t>NOX Tube Results For Stevenage Borough Council January - December 2011</t>
  </si>
  <si>
    <t>NOX Tube Results For Stevenage Borough Council January - December 2012</t>
  </si>
  <si>
    <t>Environment</t>
  </si>
  <si>
    <t>Easting</t>
  </si>
  <si>
    <t>Northing</t>
  </si>
  <si>
    <t>Kerbside</t>
  </si>
  <si>
    <t>Background</t>
  </si>
  <si>
    <t>13 Hitchin Road</t>
  </si>
  <si>
    <t>Gunnels Wood Road</t>
  </si>
  <si>
    <t>SE02</t>
  </si>
  <si>
    <t>NOX Tube Results For Stevenage Borough Council January - December 2005</t>
  </si>
  <si>
    <t>Data Capture %</t>
  </si>
  <si>
    <t>Local Bias adjusted</t>
  </si>
  <si>
    <t>Annual Average</t>
  </si>
  <si>
    <t>Collated bias adjusted</t>
  </si>
  <si>
    <t>Collated bias 0.93</t>
  </si>
  <si>
    <t>NOX Tube Results For Stevenage Borough Council January - December 2013</t>
  </si>
  <si>
    <t>&lt;LOD</t>
  </si>
  <si>
    <t>: below limit of detection</t>
  </si>
  <si>
    <t>NOX Tube Results For Stevenage Borough Council January - December 2014</t>
  </si>
  <si>
    <t>: tube missing when due for collection</t>
  </si>
  <si>
    <t>*</t>
  </si>
  <si>
    <t>: http://laqm.defra.gov.uk/bias-adjustment-factors/national-bias.html</t>
  </si>
  <si>
    <t>NOX Tube Results For Stevenage Borough Council January - December 2015</t>
  </si>
  <si>
    <t>Hydean Way</t>
  </si>
  <si>
    <t>Martins Way</t>
  </si>
  <si>
    <t>Cherwell Drive</t>
  </si>
  <si>
    <t>Vardon Road</t>
  </si>
  <si>
    <t>Mildmay Road</t>
  </si>
  <si>
    <t>Chells Way</t>
  </si>
  <si>
    <t>Edmonds Drive</t>
  </si>
  <si>
    <t>Shephall Way</t>
  </si>
  <si>
    <t>Hitchin Road - Longfields</t>
  </si>
  <si>
    <t>SE25</t>
  </si>
  <si>
    <t>SE26</t>
  </si>
  <si>
    <t>SE27</t>
  </si>
  <si>
    <t>SE28</t>
  </si>
  <si>
    <t>SE29</t>
  </si>
  <si>
    <t>SE30</t>
  </si>
  <si>
    <t>SE31</t>
  </si>
  <si>
    <t>SE32</t>
  </si>
  <si>
    <t>Hitchin Road (base)</t>
  </si>
  <si>
    <t>Hitchin Road - Longfields (base)</t>
  </si>
  <si>
    <t>: Bias Adjustment</t>
  </si>
  <si>
    <t>: Bias Adjustment = 0.97</t>
  </si>
  <si>
    <t>: August figures are for 01/07/15-26/08/15</t>
  </si>
  <si>
    <t>NOX Tube Results For Stevenage Borough Council January - December 2016</t>
  </si>
  <si>
    <t>Roadside</t>
  </si>
  <si>
    <t>Suburban</t>
  </si>
  <si>
    <t>NOX Tube Results For Stevenage Borough Council January - December 2017</t>
  </si>
  <si>
    <t>Lytton Way</t>
  </si>
  <si>
    <t>A602/A1(M) Junction 7</t>
  </si>
  <si>
    <t>A602 The Chequers</t>
  </si>
  <si>
    <t xml:space="preserve">: no tube designated in that location/ Tube relocated </t>
  </si>
  <si>
    <t>NOX Tube Results For Stevenage Borough Council January - December 2018</t>
  </si>
  <si>
    <t>Annualised (for less than 75%)</t>
  </si>
  <si>
    <t>: Found on grass verge</t>
  </si>
  <si>
    <t>St Georges Way</t>
  </si>
  <si>
    <t>NOX Tube Results For Stevenage Borough Council January - December 2019</t>
  </si>
  <si>
    <t>Fishers Green Road</t>
  </si>
  <si>
    <t>High Street - Costa</t>
  </si>
  <si>
    <t>London Road</t>
  </si>
  <si>
    <t>Annualisation</t>
  </si>
  <si>
    <t>Check number of months</t>
  </si>
  <si>
    <t xml:space="preserve"> </t>
  </si>
  <si>
    <t>High Street - Bike Stop</t>
  </si>
  <si>
    <t>% Data Capture</t>
  </si>
  <si>
    <t>NOX Tube Results For Stevenage Borough Council January - December 2020</t>
  </si>
  <si>
    <t>15,22</t>
  </si>
  <si>
    <t>16,21</t>
  </si>
  <si>
    <t>17,99</t>
  </si>
  <si>
    <t>13,75</t>
  </si>
  <si>
    <t>14,99</t>
  </si>
  <si>
    <t>24,99</t>
  </si>
  <si>
    <t>12,73</t>
  </si>
  <si>
    <t>25,06</t>
  </si>
  <si>
    <t>12,97</t>
  </si>
  <si>
    <t>13,3</t>
  </si>
  <si>
    <t>22,24</t>
  </si>
  <si>
    <t>21,38</t>
  </si>
  <si>
    <t>St Georges Way South</t>
  </si>
  <si>
    <t>21,82</t>
  </si>
  <si>
    <t>24,82</t>
  </si>
  <si>
    <t>12,15</t>
  </si>
  <si>
    <t>17,24</t>
  </si>
  <si>
    <t>12,72</t>
  </si>
  <si>
    <t>37..73</t>
  </si>
  <si>
    <t>Check number of tubes for average</t>
  </si>
  <si>
    <t>18,24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</si>
</sst>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6" fillId="0" borderId="0" xfId="53" applyFont="1" applyAlignment="1" applyProtection="1">
      <alignment horizontal="left"/>
      <protection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45" fillId="33" borderId="25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2" fontId="45" fillId="34" borderId="20" xfId="0" applyNumberFormat="1" applyFont="1" applyFill="1" applyBorder="1" applyAlignment="1">
      <alignment horizontal="center"/>
    </xf>
    <xf numFmtId="2" fontId="45" fillId="34" borderId="11" xfId="0" applyNumberFormat="1" applyFont="1" applyFill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1" xfId="0" applyFont="1" applyBorder="1" applyAlignment="1">
      <alignment horizontal="left"/>
    </xf>
    <xf numFmtId="2" fontId="0" fillId="0" borderId="2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6" xfId="0" applyBorder="1" applyAlignment="1">
      <alignment/>
    </xf>
    <xf numFmtId="0" fontId="0" fillId="0" borderId="1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36" borderId="11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2" fontId="0" fillId="0" borderId="22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2" fontId="7" fillId="0" borderId="13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8" fillId="33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33" borderId="2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0" borderId="0" xfId="53" applyAlignment="1" applyProtection="1">
      <alignment horizontal="left"/>
      <protection/>
    </xf>
    <xf numFmtId="0" fontId="4" fillId="0" borderId="0" xfId="53" applyAlignment="1" applyProtection="1">
      <alignment horizontal="center"/>
      <protection/>
    </xf>
    <xf numFmtId="0" fontId="1" fillId="33" borderId="11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B3">
      <selection activeCell="U5" sqref="U5"/>
    </sheetView>
  </sheetViews>
  <sheetFormatPr defaultColWidth="9.140625" defaultRowHeight="12.75"/>
  <cols>
    <col min="1" max="1" width="5.57421875" style="0" hidden="1" customWidth="1"/>
    <col min="2" max="2" width="10.140625" style="2" customWidth="1"/>
    <col min="3" max="3" width="27.8515625" style="0" bestFit="1" customWidth="1"/>
    <col min="4" max="4" width="12.421875" style="0" hidden="1" customWidth="1"/>
    <col min="5" max="6" width="8.7109375" style="0" hidden="1" customWidth="1"/>
    <col min="7" max="7" width="12.421875" style="0" bestFit="1" customWidth="1"/>
    <col min="8" max="9" width="8.7109375" style="198" customWidth="1"/>
    <col min="10" max="22" width="9.140625" style="198" customWidth="1"/>
    <col min="23" max="23" width="10.140625" style="198" customWidth="1"/>
    <col min="24" max="24" width="9.140625" style="198" customWidth="1"/>
    <col min="25" max="25" width="15.57421875" style="198" customWidth="1"/>
    <col min="26" max="26" width="11.7109375" style="198" customWidth="1"/>
  </cols>
  <sheetData>
    <row r="1" spans="1:23" ht="15">
      <c r="A1" s="3" t="s">
        <v>150</v>
      </c>
      <c r="C1" s="2"/>
      <c r="D1" s="2"/>
      <c r="E1" s="2"/>
      <c r="F1" s="2"/>
      <c r="G1" s="2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</row>
    <row r="2" ht="15" thickBot="1">
      <c r="X2" s="199"/>
    </row>
    <row r="3" spans="23:26" ht="13.5" customHeight="1" thickBot="1">
      <c r="W3" s="217" t="s">
        <v>149</v>
      </c>
      <c r="X3" s="217" t="s">
        <v>96</v>
      </c>
      <c r="Y3" s="220" t="s">
        <v>145</v>
      </c>
      <c r="Z3" s="217" t="s">
        <v>95</v>
      </c>
    </row>
    <row r="4" spans="1:26" s="13" customFormat="1" ht="15.75" thickBot="1">
      <c r="A4" s="152" t="s">
        <v>23</v>
      </c>
      <c r="B4" s="151" t="s">
        <v>58</v>
      </c>
      <c r="C4" s="168" t="s">
        <v>24</v>
      </c>
      <c r="D4" s="150" t="s">
        <v>85</v>
      </c>
      <c r="E4" s="151" t="s">
        <v>86</v>
      </c>
      <c r="F4" s="150" t="s">
        <v>87</v>
      </c>
      <c r="G4" s="151" t="s">
        <v>85</v>
      </c>
      <c r="H4" s="200" t="s">
        <v>86</v>
      </c>
      <c r="I4" s="201" t="s">
        <v>87</v>
      </c>
      <c r="J4" s="201" t="s">
        <v>25</v>
      </c>
      <c r="K4" s="200" t="s">
        <v>26</v>
      </c>
      <c r="L4" s="213" t="s">
        <v>27</v>
      </c>
      <c r="M4" s="200" t="s">
        <v>28</v>
      </c>
      <c r="N4" s="201" t="s">
        <v>29</v>
      </c>
      <c r="O4" s="202" t="s">
        <v>30</v>
      </c>
      <c r="P4" s="200" t="s">
        <v>31</v>
      </c>
      <c r="Q4" s="201" t="s">
        <v>32</v>
      </c>
      <c r="R4" s="202" t="s">
        <v>33</v>
      </c>
      <c r="S4" s="201" t="s">
        <v>34</v>
      </c>
      <c r="T4" s="200" t="s">
        <v>35</v>
      </c>
      <c r="U4" s="201" t="s">
        <v>36</v>
      </c>
      <c r="V4" s="203"/>
      <c r="W4" s="218"/>
      <c r="X4" s="218"/>
      <c r="Y4" s="221"/>
      <c r="Z4" s="219"/>
    </row>
    <row r="5" spans="1:26" ht="14.25">
      <c r="A5" s="58" t="s">
        <v>0</v>
      </c>
      <c r="B5" s="171">
        <v>1</v>
      </c>
      <c r="C5" s="172" t="s">
        <v>37</v>
      </c>
      <c r="D5" s="173" t="s">
        <v>88</v>
      </c>
      <c r="E5" s="171">
        <v>523771</v>
      </c>
      <c r="F5" s="174">
        <v>224090</v>
      </c>
      <c r="G5" s="175" t="s">
        <v>130</v>
      </c>
      <c r="H5" s="174">
        <v>523771</v>
      </c>
      <c r="I5" s="171">
        <v>224090</v>
      </c>
      <c r="J5" s="176">
        <v>25.32</v>
      </c>
      <c r="K5" s="177">
        <v>27.43</v>
      </c>
      <c r="L5" s="187"/>
      <c r="M5" s="177">
        <v>15.17</v>
      </c>
      <c r="N5" s="204">
        <v>21.65</v>
      </c>
      <c r="O5" s="174">
        <v>12.68</v>
      </c>
      <c r="P5" s="204">
        <v>12.18</v>
      </c>
      <c r="Q5" s="204">
        <v>13.3</v>
      </c>
      <c r="R5" s="205">
        <v>17.42</v>
      </c>
      <c r="S5" s="204">
        <v>22.96</v>
      </c>
      <c r="T5" s="177">
        <v>25.06</v>
      </c>
      <c r="U5" s="176"/>
      <c r="V5" s="185"/>
      <c r="W5" s="176">
        <f>SUM(100/12)*11</f>
        <v>91.66666666666667</v>
      </c>
      <c r="X5" s="176">
        <f>SUM(J5:U5)/10</f>
        <v>19.317</v>
      </c>
      <c r="Y5" s="176"/>
      <c r="Z5" s="205"/>
    </row>
    <row r="6" spans="1:26" ht="14.25">
      <c r="A6" s="55" t="s">
        <v>2</v>
      </c>
      <c r="B6" s="178">
        <v>3</v>
      </c>
      <c r="C6" s="179" t="s">
        <v>39</v>
      </c>
      <c r="D6" s="180" t="s">
        <v>89</v>
      </c>
      <c r="E6" s="178">
        <v>524345</v>
      </c>
      <c r="F6" s="181">
        <v>224468</v>
      </c>
      <c r="G6" s="182" t="s">
        <v>131</v>
      </c>
      <c r="H6" s="181">
        <v>524345</v>
      </c>
      <c r="I6" s="178">
        <v>224468</v>
      </c>
      <c r="J6" s="183">
        <v>26.73</v>
      </c>
      <c r="K6" s="184">
        <v>22.75</v>
      </c>
      <c r="L6" s="187">
        <v>19.49</v>
      </c>
      <c r="M6" s="184">
        <v>15.59</v>
      </c>
      <c r="N6" s="183">
        <v>11.16</v>
      </c>
      <c r="O6" s="184">
        <v>12.19</v>
      </c>
      <c r="P6" s="183">
        <v>14.52</v>
      </c>
      <c r="Q6" s="183">
        <v>15.51</v>
      </c>
      <c r="R6" s="206">
        <v>18.5</v>
      </c>
      <c r="S6" s="183">
        <v>23</v>
      </c>
      <c r="T6" s="184">
        <v>22.43</v>
      </c>
      <c r="U6" s="183"/>
      <c r="V6" s="185"/>
      <c r="W6" s="183">
        <f>SUM(100/12)*12</f>
        <v>100</v>
      </c>
      <c r="X6" s="183">
        <f>SUM(J6:U6)/12</f>
        <v>16.8225</v>
      </c>
      <c r="Y6" s="183"/>
      <c r="Z6" s="206"/>
    </row>
    <row r="7" spans="1:26" ht="14.25">
      <c r="A7" s="55" t="s">
        <v>3</v>
      </c>
      <c r="B7" s="178">
        <v>4</v>
      </c>
      <c r="C7" s="179" t="s">
        <v>40</v>
      </c>
      <c r="D7" s="180" t="s">
        <v>88</v>
      </c>
      <c r="E7" s="178">
        <v>525373</v>
      </c>
      <c r="F7" s="181">
        <v>226985</v>
      </c>
      <c r="G7" s="182" t="s">
        <v>88</v>
      </c>
      <c r="H7" s="181">
        <v>525373</v>
      </c>
      <c r="I7" s="178">
        <v>226985</v>
      </c>
      <c r="J7" s="183">
        <v>27.68</v>
      </c>
      <c r="K7" s="184">
        <v>26.58</v>
      </c>
      <c r="L7" s="183">
        <v>17.94</v>
      </c>
      <c r="M7" s="207">
        <v>13.88</v>
      </c>
      <c r="N7" s="183">
        <v>12.33</v>
      </c>
      <c r="O7" s="184"/>
      <c r="P7" s="183">
        <v>10</v>
      </c>
      <c r="Q7" s="183">
        <v>12.58</v>
      </c>
      <c r="R7" s="206">
        <v>17.01</v>
      </c>
      <c r="S7" s="183">
        <v>19.95</v>
      </c>
      <c r="T7" s="184">
        <v>22.76</v>
      </c>
      <c r="U7" s="183"/>
      <c r="V7" s="185"/>
      <c r="W7" s="183">
        <f aca="true" t="shared" si="0" ref="W7:W30">SUM(100/12)*12</f>
        <v>100</v>
      </c>
      <c r="X7" s="183">
        <f>SUM(J7:U7)/12</f>
        <v>15.059166666666664</v>
      </c>
      <c r="Y7" s="183"/>
      <c r="Z7" s="206"/>
    </row>
    <row r="8" spans="1:26" ht="14.25">
      <c r="A8" s="55" t="s">
        <v>6</v>
      </c>
      <c r="B8" s="178">
        <v>7</v>
      </c>
      <c r="C8" s="179" t="s">
        <v>43</v>
      </c>
      <c r="D8" s="180" t="s">
        <v>88</v>
      </c>
      <c r="E8" s="178">
        <v>523278</v>
      </c>
      <c r="F8" s="181">
        <v>225479</v>
      </c>
      <c r="G8" s="182" t="s">
        <v>130</v>
      </c>
      <c r="H8" s="181">
        <v>523278</v>
      </c>
      <c r="I8" s="178">
        <v>225479</v>
      </c>
      <c r="J8" s="183">
        <v>35.34</v>
      </c>
      <c r="K8" s="184">
        <v>33.99</v>
      </c>
      <c r="L8" s="183">
        <v>24.9</v>
      </c>
      <c r="M8" s="184">
        <v>24.58</v>
      </c>
      <c r="N8" s="183">
        <v>22.21</v>
      </c>
      <c r="O8" s="184">
        <v>23.31</v>
      </c>
      <c r="P8" s="183">
        <v>19.09</v>
      </c>
      <c r="Q8" s="183">
        <v>22.26</v>
      </c>
      <c r="R8" s="206"/>
      <c r="S8" s="183">
        <v>29.33</v>
      </c>
      <c r="T8" s="184"/>
      <c r="U8" s="183"/>
      <c r="V8" s="185"/>
      <c r="W8" s="183">
        <f t="shared" si="0"/>
        <v>100</v>
      </c>
      <c r="X8" s="183">
        <f>SUM(J8:U8)/11</f>
        <v>21.364545454545453</v>
      </c>
      <c r="Y8" s="183"/>
      <c r="Z8" s="206"/>
    </row>
    <row r="9" spans="1:26" ht="14.25">
      <c r="A9" s="55" t="s">
        <v>9</v>
      </c>
      <c r="B9" s="178">
        <v>9</v>
      </c>
      <c r="C9" s="179" t="s">
        <v>45</v>
      </c>
      <c r="D9" s="180" t="s">
        <v>88</v>
      </c>
      <c r="E9" s="178">
        <v>526652</v>
      </c>
      <c r="F9" s="181">
        <v>223438</v>
      </c>
      <c r="G9" s="182" t="s">
        <v>88</v>
      </c>
      <c r="H9" s="181">
        <v>526652</v>
      </c>
      <c r="I9" s="178">
        <v>223438</v>
      </c>
      <c r="J9" s="183">
        <v>28.31</v>
      </c>
      <c r="K9" s="184">
        <v>26.62</v>
      </c>
      <c r="L9" s="183">
        <v>19.83</v>
      </c>
      <c r="M9" s="184">
        <v>16.78</v>
      </c>
      <c r="N9" s="183">
        <v>16.11</v>
      </c>
      <c r="O9" s="184">
        <v>13.52</v>
      </c>
      <c r="P9" s="183">
        <v>15.52</v>
      </c>
      <c r="Q9" s="183">
        <v>17.71</v>
      </c>
      <c r="R9" s="206">
        <v>22.01</v>
      </c>
      <c r="S9" s="183">
        <v>23.16</v>
      </c>
      <c r="T9" s="184">
        <v>21.42</v>
      </c>
      <c r="U9" s="183"/>
      <c r="V9" s="185"/>
      <c r="W9" s="183">
        <f t="shared" si="0"/>
        <v>100</v>
      </c>
      <c r="X9" s="183">
        <f>SUM(J9:U9)/12</f>
        <v>18.415833333333335</v>
      </c>
      <c r="Y9" s="183"/>
      <c r="Z9" s="206"/>
    </row>
    <row r="10" spans="1:26" ht="14.25">
      <c r="A10" s="55" t="s">
        <v>10</v>
      </c>
      <c r="B10" s="178">
        <v>10</v>
      </c>
      <c r="C10" s="179" t="s">
        <v>46</v>
      </c>
      <c r="D10" s="180" t="s">
        <v>88</v>
      </c>
      <c r="E10" s="178">
        <v>522075</v>
      </c>
      <c r="F10" s="181">
        <v>225568</v>
      </c>
      <c r="G10" s="182" t="s">
        <v>130</v>
      </c>
      <c r="H10" s="181">
        <v>522075</v>
      </c>
      <c r="I10" s="178">
        <v>225568</v>
      </c>
      <c r="J10" s="183">
        <v>26.43</v>
      </c>
      <c r="K10" s="184">
        <v>27.99</v>
      </c>
      <c r="L10" s="183">
        <v>22.27</v>
      </c>
      <c r="M10" s="184">
        <v>18.28</v>
      </c>
      <c r="N10" s="183">
        <v>12.11</v>
      </c>
      <c r="O10" s="184">
        <v>17.56</v>
      </c>
      <c r="P10" s="183">
        <v>15.79</v>
      </c>
      <c r="Q10" s="183">
        <v>17.21</v>
      </c>
      <c r="R10" s="206">
        <v>18.61</v>
      </c>
      <c r="S10" s="183">
        <v>23.69</v>
      </c>
      <c r="T10" s="184">
        <v>22.59</v>
      </c>
      <c r="U10" s="183"/>
      <c r="V10" s="185"/>
      <c r="W10" s="183">
        <f t="shared" si="0"/>
        <v>100</v>
      </c>
      <c r="X10" s="183">
        <f>SUM(J10:U10)/11</f>
        <v>20.23</v>
      </c>
      <c r="Y10" s="183"/>
      <c r="Z10" s="206"/>
    </row>
    <row r="11" spans="1:26" ht="14.25">
      <c r="A11" s="55" t="s">
        <v>11</v>
      </c>
      <c r="B11" s="178">
        <v>11</v>
      </c>
      <c r="C11" s="179" t="s">
        <v>47</v>
      </c>
      <c r="D11" s="180" t="s">
        <v>88</v>
      </c>
      <c r="E11" s="178">
        <v>522126</v>
      </c>
      <c r="F11" s="181">
        <v>224862</v>
      </c>
      <c r="G11" s="182" t="s">
        <v>131</v>
      </c>
      <c r="H11" s="181">
        <v>522126</v>
      </c>
      <c r="I11" s="178">
        <v>224862</v>
      </c>
      <c r="J11" s="183">
        <v>20.93</v>
      </c>
      <c r="K11" s="184">
        <v>23.79</v>
      </c>
      <c r="L11" s="183">
        <v>15.35</v>
      </c>
      <c r="M11" s="184">
        <v>12.25</v>
      </c>
      <c r="N11" s="183">
        <v>10.06</v>
      </c>
      <c r="O11" s="181">
        <v>9.98</v>
      </c>
      <c r="P11" s="183">
        <v>10.74</v>
      </c>
      <c r="Q11" s="183">
        <v>11.91</v>
      </c>
      <c r="R11" s="206">
        <v>14.93</v>
      </c>
      <c r="S11" s="183" t="s">
        <v>171</v>
      </c>
      <c r="T11" s="184">
        <v>19.59</v>
      </c>
      <c r="U11" s="183"/>
      <c r="V11" s="185"/>
      <c r="W11" s="183">
        <f t="shared" si="0"/>
        <v>100</v>
      </c>
      <c r="X11" s="183">
        <f>SUM(J11:U11)/12</f>
        <v>12.460833333333333</v>
      </c>
      <c r="Y11" s="183"/>
      <c r="Z11" s="206"/>
    </row>
    <row r="12" spans="1:30" ht="14.25">
      <c r="A12" s="55" t="s">
        <v>12</v>
      </c>
      <c r="B12" s="178">
        <v>12</v>
      </c>
      <c r="C12" s="179" t="s">
        <v>48</v>
      </c>
      <c r="D12" s="180" t="s">
        <v>88</v>
      </c>
      <c r="E12" s="178">
        <v>522955</v>
      </c>
      <c r="F12" s="181">
        <v>223335</v>
      </c>
      <c r="G12" s="182" t="s">
        <v>131</v>
      </c>
      <c r="H12" s="181">
        <v>522955</v>
      </c>
      <c r="I12" s="178">
        <v>223335</v>
      </c>
      <c r="J12" s="183">
        <v>15.44</v>
      </c>
      <c r="K12" s="184">
        <v>18.12</v>
      </c>
      <c r="L12" s="183">
        <v>16.56</v>
      </c>
      <c r="M12" s="184">
        <v>13.76</v>
      </c>
      <c r="N12" s="183">
        <v>13.66</v>
      </c>
      <c r="O12" s="184">
        <v>11.94</v>
      </c>
      <c r="P12" s="183">
        <v>6.94</v>
      </c>
      <c r="Q12" s="183">
        <v>9.75</v>
      </c>
      <c r="R12" s="206">
        <v>11.79</v>
      </c>
      <c r="S12" s="183">
        <v>14.35</v>
      </c>
      <c r="T12" s="184">
        <v>17.41</v>
      </c>
      <c r="U12" s="183"/>
      <c r="V12" s="185"/>
      <c r="W12" s="183">
        <f t="shared" si="0"/>
        <v>100</v>
      </c>
      <c r="X12" s="183">
        <f>SUM(J12:U12)/11</f>
        <v>13.610909090909091</v>
      </c>
      <c r="Y12" s="183"/>
      <c r="Z12" s="206"/>
      <c r="AD12" s="13"/>
    </row>
    <row r="13" spans="1:26" ht="14.25">
      <c r="A13" s="55" t="s">
        <v>13</v>
      </c>
      <c r="B13" s="178">
        <v>13</v>
      </c>
      <c r="C13" s="179" t="s">
        <v>49</v>
      </c>
      <c r="D13" s="180" t="s">
        <v>88</v>
      </c>
      <c r="E13" s="178">
        <v>523070</v>
      </c>
      <c r="F13" s="181">
        <v>226070</v>
      </c>
      <c r="G13" s="182" t="s">
        <v>131</v>
      </c>
      <c r="H13" s="181">
        <v>523070</v>
      </c>
      <c r="I13" s="178">
        <v>226070</v>
      </c>
      <c r="J13" s="183">
        <v>26.82</v>
      </c>
      <c r="K13" s="184">
        <v>26.13</v>
      </c>
      <c r="L13" s="183">
        <v>21.55</v>
      </c>
      <c r="M13" s="184">
        <v>14.46</v>
      </c>
      <c r="N13" s="183">
        <v>10.17</v>
      </c>
      <c r="O13" s="184">
        <v>11.47</v>
      </c>
      <c r="P13" s="183">
        <v>16.33</v>
      </c>
      <c r="Q13" s="183">
        <v>14.76</v>
      </c>
      <c r="R13" s="206">
        <v>19.17</v>
      </c>
      <c r="S13" s="183">
        <v>23.35</v>
      </c>
      <c r="T13" s="184">
        <v>26.91</v>
      </c>
      <c r="U13" s="183"/>
      <c r="V13" s="185"/>
      <c r="W13" s="183">
        <f t="shared" si="0"/>
        <v>100</v>
      </c>
      <c r="X13" s="183">
        <f>SUM(J13:U13)/12</f>
        <v>17.593333333333334</v>
      </c>
      <c r="Y13" s="183"/>
      <c r="Z13" s="206"/>
    </row>
    <row r="14" spans="1:26" ht="14.25">
      <c r="A14" s="55" t="s">
        <v>17</v>
      </c>
      <c r="B14" s="178">
        <v>17</v>
      </c>
      <c r="C14" s="179" t="s">
        <v>53</v>
      </c>
      <c r="D14" s="180" t="s">
        <v>88</v>
      </c>
      <c r="E14" s="178">
        <v>522700</v>
      </c>
      <c r="F14" s="181">
        <v>226550</v>
      </c>
      <c r="G14" s="182" t="s">
        <v>130</v>
      </c>
      <c r="H14" s="181">
        <v>522700</v>
      </c>
      <c r="I14" s="178">
        <v>226550</v>
      </c>
      <c r="J14" s="183">
        <v>48.26</v>
      </c>
      <c r="K14" s="184">
        <v>47.02</v>
      </c>
      <c r="L14" s="183">
        <v>39.33</v>
      </c>
      <c r="M14" s="184">
        <v>35.88</v>
      </c>
      <c r="N14" s="183">
        <v>34.05</v>
      </c>
      <c r="O14" s="184">
        <v>34.91</v>
      </c>
      <c r="P14" s="183">
        <v>34.27</v>
      </c>
      <c r="Q14" s="183">
        <v>22.28</v>
      </c>
      <c r="R14" s="206">
        <v>40.22</v>
      </c>
      <c r="S14" s="183">
        <v>40.95</v>
      </c>
      <c r="T14" s="184">
        <v>44.01</v>
      </c>
      <c r="U14" s="183"/>
      <c r="V14" s="185"/>
      <c r="W14" s="183">
        <f>SUM(100/12)*12</f>
        <v>100</v>
      </c>
      <c r="X14" s="183">
        <f>SUM(J14:U14)/12</f>
        <v>35.098333333333336</v>
      </c>
      <c r="Y14" s="183"/>
      <c r="Z14" s="206"/>
    </row>
    <row r="15" spans="1:26" ht="14.25">
      <c r="A15" s="55" t="s">
        <v>18</v>
      </c>
      <c r="B15" s="178">
        <v>18</v>
      </c>
      <c r="C15" s="179" t="s">
        <v>54</v>
      </c>
      <c r="D15" s="180" t="s">
        <v>89</v>
      </c>
      <c r="E15" s="178">
        <v>525425</v>
      </c>
      <c r="F15" s="181">
        <v>224183</v>
      </c>
      <c r="G15" s="182" t="s">
        <v>89</v>
      </c>
      <c r="H15" s="181">
        <v>525425</v>
      </c>
      <c r="I15" s="178">
        <v>224183</v>
      </c>
      <c r="J15" s="183">
        <v>18.23</v>
      </c>
      <c r="K15" s="184">
        <v>18.06</v>
      </c>
      <c r="L15" s="183">
        <v>12.05</v>
      </c>
      <c r="M15" s="184">
        <v>8.44</v>
      </c>
      <c r="N15" s="183">
        <v>5.89</v>
      </c>
      <c r="O15" s="184">
        <v>6.06</v>
      </c>
      <c r="P15" s="183">
        <v>8.01</v>
      </c>
      <c r="Q15" s="183">
        <v>8.48</v>
      </c>
      <c r="R15" s="206">
        <v>10.75</v>
      </c>
      <c r="S15" s="183">
        <v>12.33</v>
      </c>
      <c r="T15" s="184">
        <v>8.54</v>
      </c>
      <c r="U15" s="183"/>
      <c r="V15" s="185"/>
      <c r="W15" s="183">
        <f>SUM(100/12)*12</f>
        <v>100</v>
      </c>
      <c r="X15" s="183">
        <f>SUM(J15:U15)/12</f>
        <v>9.736666666666666</v>
      </c>
      <c r="Y15" s="183"/>
      <c r="Z15" s="206"/>
    </row>
    <row r="16" spans="1:26" ht="14.25">
      <c r="A16" s="55" t="s">
        <v>19</v>
      </c>
      <c r="B16" s="178">
        <v>19</v>
      </c>
      <c r="C16" s="179" t="s">
        <v>57</v>
      </c>
      <c r="D16" s="180" t="s">
        <v>88</v>
      </c>
      <c r="E16" s="178">
        <v>522700</v>
      </c>
      <c r="F16" s="181">
        <v>226570</v>
      </c>
      <c r="G16" s="182" t="s">
        <v>130</v>
      </c>
      <c r="H16" s="181">
        <v>522700</v>
      </c>
      <c r="I16" s="178">
        <v>226570</v>
      </c>
      <c r="J16" s="183">
        <v>36.57</v>
      </c>
      <c r="K16" s="184">
        <v>40.77</v>
      </c>
      <c r="L16" s="183">
        <v>34</v>
      </c>
      <c r="M16" s="184">
        <v>31.06</v>
      </c>
      <c r="N16" s="183">
        <v>27.09</v>
      </c>
      <c r="O16" s="184">
        <v>27.43</v>
      </c>
      <c r="P16" s="183">
        <v>25.74</v>
      </c>
      <c r="Q16" s="183">
        <v>27.9</v>
      </c>
      <c r="R16" s="206">
        <v>32.26</v>
      </c>
      <c r="S16" s="183">
        <v>33.4</v>
      </c>
      <c r="T16" s="184">
        <v>36.76</v>
      </c>
      <c r="U16" s="183"/>
      <c r="V16" s="185"/>
      <c r="W16" s="183">
        <f>SUM(100/12)*12</f>
        <v>100</v>
      </c>
      <c r="X16" s="183">
        <f>SUM(J16:U16)/12</f>
        <v>29.415000000000003</v>
      </c>
      <c r="Y16" s="183"/>
      <c r="Z16" s="206"/>
    </row>
    <row r="17" spans="1:26" ht="14.25">
      <c r="A17" s="55" t="s">
        <v>21</v>
      </c>
      <c r="B17" s="178">
        <v>21</v>
      </c>
      <c r="C17" s="179" t="s">
        <v>90</v>
      </c>
      <c r="D17" s="180" t="s">
        <v>88</v>
      </c>
      <c r="E17" s="178">
        <v>523128</v>
      </c>
      <c r="F17" s="181">
        <v>225677</v>
      </c>
      <c r="G17" s="182" t="s">
        <v>130</v>
      </c>
      <c r="H17" s="181">
        <v>523128</v>
      </c>
      <c r="I17" s="178">
        <v>225677</v>
      </c>
      <c r="J17" s="183">
        <v>26.43</v>
      </c>
      <c r="K17" s="184" t="s">
        <v>165</v>
      </c>
      <c r="L17" s="183">
        <v>21.06</v>
      </c>
      <c r="M17" s="184">
        <v>20.56</v>
      </c>
      <c r="N17" s="183">
        <v>17.79</v>
      </c>
      <c r="O17" s="184">
        <v>16.38</v>
      </c>
      <c r="P17" s="183">
        <v>13.09</v>
      </c>
      <c r="Q17" s="183" t="s">
        <v>167</v>
      </c>
      <c r="R17" s="206">
        <v>21.55</v>
      </c>
      <c r="S17" s="183">
        <v>21.44</v>
      </c>
      <c r="T17" s="184">
        <v>24.9</v>
      </c>
      <c r="U17" s="183"/>
      <c r="V17" s="185"/>
      <c r="W17" s="183">
        <f t="shared" si="0"/>
        <v>100</v>
      </c>
      <c r="X17" s="183">
        <f aca="true" t="shared" si="1" ref="X17:X30">SUM(J17:U17)/12</f>
        <v>15.266666666666667</v>
      </c>
      <c r="Y17" s="183"/>
      <c r="Z17" s="206"/>
    </row>
    <row r="18" spans="1:26" ht="15" thickBot="1">
      <c r="A18" s="56" t="s">
        <v>22</v>
      </c>
      <c r="B18" s="178">
        <v>22</v>
      </c>
      <c r="C18" s="179" t="s">
        <v>55</v>
      </c>
      <c r="D18" s="180" t="s">
        <v>88</v>
      </c>
      <c r="E18" s="178">
        <v>523360</v>
      </c>
      <c r="F18" s="181">
        <v>224786</v>
      </c>
      <c r="G18" s="182" t="s">
        <v>130</v>
      </c>
      <c r="H18" s="181">
        <v>523360</v>
      </c>
      <c r="I18" s="178">
        <v>224786</v>
      </c>
      <c r="J18" s="183">
        <v>29.24</v>
      </c>
      <c r="K18" s="184">
        <v>29.28</v>
      </c>
      <c r="L18" s="183">
        <v>21.84</v>
      </c>
      <c r="M18" s="184">
        <v>19.26</v>
      </c>
      <c r="N18" s="183">
        <v>20.72</v>
      </c>
      <c r="O18" s="184">
        <v>20.71</v>
      </c>
      <c r="P18" s="183">
        <v>13.31</v>
      </c>
      <c r="Q18" s="183">
        <v>26.67</v>
      </c>
      <c r="R18" s="206">
        <v>19.5</v>
      </c>
      <c r="S18" s="183">
        <v>23.44</v>
      </c>
      <c r="T18" s="184">
        <v>24.43</v>
      </c>
      <c r="U18" s="183"/>
      <c r="V18" s="185"/>
      <c r="W18" s="183">
        <f t="shared" si="0"/>
        <v>100</v>
      </c>
      <c r="X18" s="183">
        <f t="shared" si="1"/>
        <v>20.700000000000003</v>
      </c>
      <c r="Y18" s="183"/>
      <c r="Z18" s="206"/>
    </row>
    <row r="19" spans="1:26" ht="14.25">
      <c r="A19" s="55"/>
      <c r="B19" s="178">
        <v>23</v>
      </c>
      <c r="C19" s="179" t="s">
        <v>115</v>
      </c>
      <c r="D19" s="180"/>
      <c r="E19" s="181"/>
      <c r="F19" s="181"/>
      <c r="G19" s="182" t="s">
        <v>130</v>
      </c>
      <c r="H19" s="181">
        <v>523014</v>
      </c>
      <c r="I19" s="178">
        <v>226029</v>
      </c>
      <c r="J19" s="183">
        <v>32.42</v>
      </c>
      <c r="K19" s="184">
        <v>37.24</v>
      </c>
      <c r="L19" s="183">
        <v>30.21</v>
      </c>
      <c r="M19" s="184">
        <v>30.36</v>
      </c>
      <c r="N19" s="183">
        <v>32.9</v>
      </c>
      <c r="O19" s="184">
        <v>33.05</v>
      </c>
      <c r="P19" s="183">
        <v>18.85</v>
      </c>
      <c r="Q19" s="183">
        <v>23.91</v>
      </c>
      <c r="R19" s="206">
        <v>18.14</v>
      </c>
      <c r="S19" s="183">
        <v>31.08</v>
      </c>
      <c r="T19" s="184">
        <v>32.5</v>
      </c>
      <c r="U19" s="183"/>
      <c r="V19" s="185"/>
      <c r="W19" s="183">
        <f t="shared" si="0"/>
        <v>100</v>
      </c>
      <c r="X19" s="183">
        <f t="shared" si="1"/>
        <v>26.721666666666664</v>
      </c>
      <c r="Y19" s="183"/>
      <c r="Z19" s="206"/>
    </row>
    <row r="20" spans="1:26" ht="14.25">
      <c r="A20" s="55"/>
      <c r="B20" s="178">
        <v>24</v>
      </c>
      <c r="C20" s="179" t="s">
        <v>108</v>
      </c>
      <c r="D20" s="180"/>
      <c r="E20" s="181"/>
      <c r="F20" s="181"/>
      <c r="G20" s="182" t="s">
        <v>88</v>
      </c>
      <c r="H20" s="181">
        <v>525987</v>
      </c>
      <c r="I20" s="178">
        <v>226368</v>
      </c>
      <c r="J20" s="183">
        <v>31.66</v>
      </c>
      <c r="K20" s="184">
        <v>33.61</v>
      </c>
      <c r="L20" s="183">
        <v>25.49</v>
      </c>
      <c r="M20" s="184">
        <v>24.45</v>
      </c>
      <c r="N20" s="183">
        <v>25.19</v>
      </c>
      <c r="O20" s="184">
        <v>25.46</v>
      </c>
      <c r="P20" s="183">
        <v>22.63</v>
      </c>
      <c r="Q20" s="183" t="s">
        <v>168</v>
      </c>
      <c r="R20" s="206">
        <v>13.78</v>
      </c>
      <c r="S20" s="183">
        <v>31.2</v>
      </c>
      <c r="T20" s="184">
        <v>27.6</v>
      </c>
      <c r="U20" s="183"/>
      <c r="V20" s="185"/>
      <c r="W20" s="183">
        <f t="shared" si="0"/>
        <v>100</v>
      </c>
      <c r="X20" s="183">
        <f t="shared" si="1"/>
        <v>21.75583333333333</v>
      </c>
      <c r="Y20" s="183"/>
      <c r="Z20" s="206"/>
    </row>
    <row r="21" spans="1:26" ht="14.25">
      <c r="A21" s="55"/>
      <c r="B21" s="178">
        <v>26</v>
      </c>
      <c r="C21" s="179" t="s">
        <v>110</v>
      </c>
      <c r="D21" s="180"/>
      <c r="E21" s="181"/>
      <c r="F21" s="181"/>
      <c r="G21" s="182" t="s">
        <v>130</v>
      </c>
      <c r="H21" s="181">
        <v>524542</v>
      </c>
      <c r="I21" s="178">
        <v>225654</v>
      </c>
      <c r="J21" s="183">
        <v>20.77</v>
      </c>
      <c r="K21" s="184">
        <v>28.11</v>
      </c>
      <c r="L21" s="183">
        <v>17.89</v>
      </c>
      <c r="M21" s="184">
        <v>15.01</v>
      </c>
      <c r="N21" s="183">
        <v>10.04</v>
      </c>
      <c r="O21" s="184">
        <v>9.65</v>
      </c>
      <c r="P21" s="183">
        <v>12.37</v>
      </c>
      <c r="Q21" s="183">
        <v>14.63</v>
      </c>
      <c r="R21" s="206">
        <v>33.09</v>
      </c>
      <c r="S21" s="183" t="s">
        <v>161</v>
      </c>
      <c r="T21" s="184">
        <v>18.83</v>
      </c>
      <c r="U21" s="183"/>
      <c r="V21" s="185"/>
      <c r="W21" s="183">
        <f>SUM(100/12)*12</f>
        <v>100</v>
      </c>
      <c r="X21" s="183">
        <f t="shared" si="1"/>
        <v>15.032499999999999</v>
      </c>
      <c r="Y21" s="183"/>
      <c r="Z21" s="206"/>
    </row>
    <row r="22" spans="1:27" ht="14.25">
      <c r="A22" s="170"/>
      <c r="B22" s="178">
        <v>28</v>
      </c>
      <c r="C22" s="179" t="s">
        <v>112</v>
      </c>
      <c r="D22" s="185"/>
      <c r="E22" s="185"/>
      <c r="F22" s="185"/>
      <c r="G22" s="182" t="s">
        <v>130</v>
      </c>
      <c r="H22" s="186">
        <v>526078</v>
      </c>
      <c r="I22" s="178">
        <v>224818</v>
      </c>
      <c r="J22" s="187">
        <v>26.86</v>
      </c>
      <c r="K22" s="184">
        <v>26.65</v>
      </c>
      <c r="L22" s="183">
        <v>20.89</v>
      </c>
      <c r="M22" s="207">
        <v>18.73</v>
      </c>
      <c r="N22" s="183">
        <v>15.43</v>
      </c>
      <c r="O22" s="184">
        <v>16.14</v>
      </c>
      <c r="P22" s="183">
        <v>13.91</v>
      </c>
      <c r="Q22" s="183">
        <v>14.52</v>
      </c>
      <c r="R22" s="206">
        <v>21.31</v>
      </c>
      <c r="S22" s="183">
        <v>22.65</v>
      </c>
      <c r="T22" s="184">
        <v>25.51</v>
      </c>
      <c r="U22" s="183"/>
      <c r="V22" s="185"/>
      <c r="W22" s="183">
        <f t="shared" si="0"/>
        <v>100</v>
      </c>
      <c r="X22" s="183">
        <f t="shared" si="1"/>
        <v>18.55</v>
      </c>
      <c r="Y22" s="183"/>
      <c r="Z22" s="179"/>
      <c r="AA22" s="5"/>
    </row>
    <row r="23" spans="1:26" s="126" customFormat="1" ht="14.25">
      <c r="A23" s="134" t="s">
        <v>20</v>
      </c>
      <c r="B23" s="178">
        <v>31</v>
      </c>
      <c r="C23" s="179" t="s">
        <v>107</v>
      </c>
      <c r="D23" s="180" t="s">
        <v>88</v>
      </c>
      <c r="E23" s="178">
        <v>522710</v>
      </c>
      <c r="F23" s="181">
        <v>226550</v>
      </c>
      <c r="G23" s="182" t="s">
        <v>130</v>
      </c>
      <c r="H23" s="181">
        <v>525160</v>
      </c>
      <c r="I23" s="178">
        <v>223069</v>
      </c>
      <c r="J23" s="183">
        <v>24.65</v>
      </c>
      <c r="K23" s="184">
        <v>22.57</v>
      </c>
      <c r="L23" s="183">
        <v>16.01</v>
      </c>
      <c r="M23" s="184">
        <v>16.81</v>
      </c>
      <c r="N23" s="183">
        <v>15.21</v>
      </c>
      <c r="O23" s="184">
        <v>14.71</v>
      </c>
      <c r="P23" s="183">
        <v>13.29</v>
      </c>
      <c r="Q23" s="183" t="s">
        <v>169</v>
      </c>
      <c r="R23" s="206">
        <v>16.68</v>
      </c>
      <c r="S23" s="183">
        <v>22.57</v>
      </c>
      <c r="T23" s="184">
        <v>20.23</v>
      </c>
      <c r="U23" s="183"/>
      <c r="V23" s="185"/>
      <c r="W23" s="183">
        <f t="shared" si="0"/>
        <v>100</v>
      </c>
      <c r="X23" s="183">
        <f t="shared" si="1"/>
        <v>15.2275</v>
      </c>
      <c r="Y23" s="183"/>
      <c r="Z23" s="206"/>
    </row>
    <row r="24" spans="1:26" ht="13.5" customHeight="1">
      <c r="A24" s="55"/>
      <c r="B24" s="178">
        <v>34</v>
      </c>
      <c r="C24" s="188" t="s">
        <v>134</v>
      </c>
      <c r="D24" s="180"/>
      <c r="E24" s="181"/>
      <c r="F24" s="181"/>
      <c r="G24" s="182" t="s">
        <v>88</v>
      </c>
      <c r="H24" s="181">
        <v>523697</v>
      </c>
      <c r="I24" s="178">
        <v>225920</v>
      </c>
      <c r="J24" s="187">
        <v>51.63</v>
      </c>
      <c r="K24" s="184">
        <v>51.49</v>
      </c>
      <c r="L24" s="183">
        <v>41.89</v>
      </c>
      <c r="M24" s="184">
        <v>40.45</v>
      </c>
      <c r="N24" s="183">
        <v>32.98</v>
      </c>
      <c r="O24" s="184">
        <v>39.87</v>
      </c>
      <c r="P24" s="183">
        <v>39.51</v>
      </c>
      <c r="Q24" s="183">
        <v>18.58</v>
      </c>
      <c r="R24" s="206">
        <v>47.42</v>
      </c>
      <c r="S24" s="183">
        <v>45.32</v>
      </c>
      <c r="T24" s="184">
        <v>44.95</v>
      </c>
      <c r="U24" s="183"/>
      <c r="V24" s="185"/>
      <c r="W24" s="183">
        <f>SUM(100/12)*12</f>
        <v>100</v>
      </c>
      <c r="X24" s="183">
        <f t="shared" si="1"/>
        <v>37.84083333333333</v>
      </c>
      <c r="Y24" s="183"/>
      <c r="Z24" s="206"/>
    </row>
    <row r="25" spans="1:26" ht="14.25">
      <c r="A25" s="55"/>
      <c r="B25" s="178">
        <v>35</v>
      </c>
      <c r="C25" s="188" t="s">
        <v>135</v>
      </c>
      <c r="D25" s="180"/>
      <c r="E25" s="181"/>
      <c r="F25" s="181"/>
      <c r="G25" s="182" t="s">
        <v>88</v>
      </c>
      <c r="H25" s="181">
        <v>527020</v>
      </c>
      <c r="I25" s="178">
        <v>221097</v>
      </c>
      <c r="J25" s="187">
        <v>22.89</v>
      </c>
      <c r="K25" s="184">
        <v>22.97</v>
      </c>
      <c r="L25" s="183">
        <v>18.23</v>
      </c>
      <c r="M25" s="184">
        <v>16.02</v>
      </c>
      <c r="N25" s="183">
        <v>18.62</v>
      </c>
      <c r="O25" s="184">
        <v>19.08</v>
      </c>
      <c r="P25" s="183">
        <v>13.5</v>
      </c>
      <c r="Q25" s="183">
        <v>13.16</v>
      </c>
      <c r="R25" s="206">
        <v>20.42</v>
      </c>
      <c r="S25" s="183">
        <v>17.35</v>
      </c>
      <c r="T25" s="184">
        <v>25.05</v>
      </c>
      <c r="U25" s="183"/>
      <c r="V25" s="185"/>
      <c r="W25" s="183">
        <f t="shared" si="0"/>
        <v>100</v>
      </c>
      <c r="X25" s="183">
        <f t="shared" si="1"/>
        <v>17.274166666666666</v>
      </c>
      <c r="Y25" s="183"/>
      <c r="Z25" s="206"/>
    </row>
    <row r="26" spans="1:26" ht="14.25">
      <c r="A26" s="55"/>
      <c r="B26" s="178">
        <v>37</v>
      </c>
      <c r="C26" s="188" t="s">
        <v>142</v>
      </c>
      <c r="D26" s="180"/>
      <c r="E26" s="181"/>
      <c r="F26" s="181"/>
      <c r="G26" s="182" t="s">
        <v>130</v>
      </c>
      <c r="H26" s="181">
        <v>522608</v>
      </c>
      <c r="I26" s="178">
        <v>225880</v>
      </c>
      <c r="J26" s="183">
        <v>25.8</v>
      </c>
      <c r="K26" s="184">
        <v>27.68</v>
      </c>
      <c r="L26" s="183">
        <v>18.46</v>
      </c>
      <c r="M26" s="184">
        <v>17.39</v>
      </c>
      <c r="N26" s="183">
        <v>14.08</v>
      </c>
      <c r="O26" s="184">
        <v>12.67</v>
      </c>
      <c r="P26" s="183">
        <v>12.62</v>
      </c>
      <c r="Q26" s="183">
        <v>0.79</v>
      </c>
      <c r="R26" s="206">
        <v>18.02</v>
      </c>
      <c r="S26" s="183">
        <v>22.83</v>
      </c>
      <c r="T26" s="184">
        <v>23.93</v>
      </c>
      <c r="U26" s="183"/>
      <c r="V26" s="185"/>
      <c r="W26" s="183">
        <f t="shared" si="0"/>
        <v>100</v>
      </c>
      <c r="X26" s="183">
        <f t="shared" si="1"/>
        <v>16.189166666666665</v>
      </c>
      <c r="Y26" s="183"/>
      <c r="Z26" s="206"/>
    </row>
    <row r="27" spans="1:26" ht="14.25">
      <c r="A27" s="55"/>
      <c r="B27" s="178">
        <v>38</v>
      </c>
      <c r="C27" s="188" t="s">
        <v>143</v>
      </c>
      <c r="D27" s="180"/>
      <c r="E27" s="181"/>
      <c r="F27" s="181"/>
      <c r="G27" s="182" t="s">
        <v>130</v>
      </c>
      <c r="H27" s="181">
        <v>523406</v>
      </c>
      <c r="I27" s="178">
        <v>225035</v>
      </c>
      <c r="J27" s="183">
        <v>26.02</v>
      </c>
      <c r="K27" s="184">
        <v>30.82</v>
      </c>
      <c r="L27" s="183">
        <v>26.67</v>
      </c>
      <c r="M27" s="184"/>
      <c r="N27" s="183">
        <v>23.29</v>
      </c>
      <c r="O27" s="184">
        <v>21.29</v>
      </c>
      <c r="P27" s="183">
        <v>16.09</v>
      </c>
      <c r="Q27" s="183">
        <v>16.34</v>
      </c>
      <c r="R27" s="206"/>
      <c r="S27" s="183">
        <v>27.72</v>
      </c>
      <c r="T27" s="184">
        <v>28.93</v>
      </c>
      <c r="U27" s="183"/>
      <c r="V27" s="185"/>
      <c r="W27" s="183">
        <f>SUM(100/12)*11</f>
        <v>91.66666666666667</v>
      </c>
      <c r="X27" s="183">
        <f t="shared" si="1"/>
        <v>18.0975</v>
      </c>
      <c r="Y27" s="183"/>
      <c r="Z27" s="206"/>
    </row>
    <row r="28" spans="1:26" ht="14.25">
      <c r="A28" s="55"/>
      <c r="B28" s="178">
        <v>39</v>
      </c>
      <c r="C28" s="188" t="s">
        <v>148</v>
      </c>
      <c r="D28" s="180"/>
      <c r="E28" s="181"/>
      <c r="F28" s="181"/>
      <c r="G28" s="182" t="s">
        <v>130</v>
      </c>
      <c r="H28" s="181">
        <v>523319</v>
      </c>
      <c r="I28" s="178">
        <v>225021</v>
      </c>
      <c r="J28" s="187">
        <v>27.8</v>
      </c>
      <c r="K28" s="184">
        <v>31.72</v>
      </c>
      <c r="L28" s="183">
        <v>24.92</v>
      </c>
      <c r="M28" s="184">
        <v>21.41</v>
      </c>
      <c r="N28" s="183">
        <v>20.75</v>
      </c>
      <c r="O28" s="184">
        <v>19.44</v>
      </c>
      <c r="P28" s="183">
        <v>19.36</v>
      </c>
      <c r="Q28" s="183"/>
      <c r="R28" s="206">
        <v>25.99</v>
      </c>
      <c r="S28" s="183">
        <v>28.08</v>
      </c>
      <c r="T28" s="184">
        <v>28.13</v>
      </c>
      <c r="U28" s="183"/>
      <c r="V28" s="185"/>
      <c r="W28" s="183">
        <f>SUM(100/12)*12</f>
        <v>100</v>
      </c>
      <c r="X28" s="183">
        <f t="shared" si="1"/>
        <v>20.63333333333333</v>
      </c>
      <c r="Y28" s="183"/>
      <c r="Z28" s="206"/>
    </row>
    <row r="29" spans="1:26" ht="14.25">
      <c r="A29" s="55"/>
      <c r="B29" s="178">
        <v>40</v>
      </c>
      <c r="C29" s="185" t="s">
        <v>144</v>
      </c>
      <c r="D29" s="180"/>
      <c r="E29" s="181"/>
      <c r="F29" s="181"/>
      <c r="G29" s="182" t="s">
        <v>88</v>
      </c>
      <c r="H29" s="181">
        <v>524097</v>
      </c>
      <c r="I29" s="178">
        <v>222765</v>
      </c>
      <c r="J29" s="187">
        <v>29.93</v>
      </c>
      <c r="K29" s="184">
        <v>33.31</v>
      </c>
      <c r="L29" s="183">
        <v>25.89</v>
      </c>
      <c r="M29" s="184">
        <v>24.54</v>
      </c>
      <c r="N29" s="183">
        <v>25.02</v>
      </c>
      <c r="O29" s="184">
        <v>22.78</v>
      </c>
      <c r="P29" s="183">
        <v>18.46</v>
      </c>
      <c r="Q29" s="183">
        <v>16.74</v>
      </c>
      <c r="R29" s="206">
        <v>29.09</v>
      </c>
      <c r="S29" s="183">
        <v>23.33</v>
      </c>
      <c r="T29" s="184">
        <v>31.69</v>
      </c>
      <c r="U29" s="183"/>
      <c r="V29" s="185"/>
      <c r="W29" s="183">
        <f t="shared" si="0"/>
        <v>100</v>
      </c>
      <c r="X29" s="183">
        <f t="shared" si="1"/>
        <v>23.398333333333337</v>
      </c>
      <c r="Y29" s="183"/>
      <c r="Z29" s="206"/>
    </row>
    <row r="30" spans="1:26" ht="15" thickBot="1">
      <c r="A30" s="56"/>
      <c r="B30" s="189">
        <v>41</v>
      </c>
      <c r="C30" s="190" t="s">
        <v>163</v>
      </c>
      <c r="D30" s="191"/>
      <c r="E30" s="192"/>
      <c r="F30" s="192"/>
      <c r="G30" s="193" t="s">
        <v>130</v>
      </c>
      <c r="H30" s="192">
        <v>523981</v>
      </c>
      <c r="I30" s="189">
        <v>224264</v>
      </c>
      <c r="J30" s="194">
        <v>30.86</v>
      </c>
      <c r="K30" s="195">
        <v>34.53</v>
      </c>
      <c r="L30" s="194">
        <v>25.16</v>
      </c>
      <c r="M30" s="195">
        <v>20.73</v>
      </c>
      <c r="N30" s="194" t="s">
        <v>166</v>
      </c>
      <c r="O30" s="195">
        <v>19.3</v>
      </c>
      <c r="P30" s="194">
        <v>15.43</v>
      </c>
      <c r="Q30" s="209">
        <v>19.37</v>
      </c>
      <c r="R30" s="210">
        <v>21.01</v>
      </c>
      <c r="S30" s="194">
        <v>22.86</v>
      </c>
      <c r="T30" s="208">
        <v>21.12</v>
      </c>
      <c r="U30" s="209"/>
      <c r="V30" s="185"/>
      <c r="W30" s="209">
        <f t="shared" si="0"/>
        <v>100</v>
      </c>
      <c r="X30" s="209">
        <f t="shared" si="1"/>
        <v>19.1975</v>
      </c>
      <c r="Y30" s="209"/>
      <c r="Z30" s="210"/>
    </row>
    <row r="31" spans="2:27" ht="15" thickBot="1">
      <c r="B31" s="8"/>
      <c r="C31" s="47"/>
      <c r="D31" s="47"/>
      <c r="E31" s="47"/>
      <c r="F31" s="47"/>
      <c r="G31" s="47"/>
      <c r="H31" s="185"/>
      <c r="I31" s="185"/>
      <c r="J31" s="185"/>
      <c r="K31" s="185"/>
      <c r="L31" s="185"/>
      <c r="M31" s="207"/>
      <c r="N31" s="185"/>
      <c r="O31" s="185"/>
      <c r="P31" s="185"/>
      <c r="Q31" s="185"/>
      <c r="R31" s="185"/>
      <c r="S31" s="184"/>
      <c r="T31" s="185"/>
      <c r="U31" s="185"/>
      <c r="V31" s="185"/>
      <c r="W31" s="185"/>
      <c r="X31" s="184"/>
      <c r="Y31" s="184"/>
      <c r="Z31" s="211"/>
      <c r="AA31" s="99" t="s">
        <v>104</v>
      </c>
    </row>
    <row r="32" spans="2:26" ht="15" thickTop="1">
      <c r="B32" s="4" t="s">
        <v>59</v>
      </c>
      <c r="C32" s="125"/>
      <c r="I32" s="186"/>
      <c r="J32" s="207"/>
      <c r="K32" s="207"/>
      <c r="L32" s="207"/>
      <c r="M32" s="207"/>
      <c r="N32" s="207"/>
      <c r="O32" s="207"/>
      <c r="P32" s="207"/>
      <c r="Q32" s="207"/>
      <c r="R32" s="207"/>
      <c r="S32" s="184"/>
      <c r="T32" s="207"/>
      <c r="U32" s="207"/>
      <c r="V32" s="188"/>
      <c r="W32" s="186"/>
      <c r="X32" s="207" t="s">
        <v>170</v>
      </c>
      <c r="Y32" s="207"/>
      <c r="Z32" s="207"/>
    </row>
    <row r="33" spans="2:26" ht="14.25">
      <c r="B33" s="68" t="s">
        <v>60</v>
      </c>
      <c r="C33" s="125" t="s">
        <v>136</v>
      </c>
      <c r="I33" s="186"/>
      <c r="J33" s="207"/>
      <c r="K33" s="207"/>
      <c r="L33" s="207"/>
      <c r="M33" s="207"/>
      <c r="N33" s="184"/>
      <c r="O33" s="207"/>
      <c r="P33" s="207"/>
      <c r="Q33" s="207"/>
      <c r="R33" s="207"/>
      <c r="S33" s="184"/>
      <c r="T33" s="207"/>
      <c r="U33" s="207"/>
      <c r="V33" s="188"/>
      <c r="W33" s="186"/>
      <c r="X33" s="207"/>
      <c r="Y33" s="207"/>
      <c r="Z33" s="207"/>
    </row>
    <row r="34" spans="2:26" ht="14.25">
      <c r="B34" s="53" t="s">
        <v>61</v>
      </c>
      <c r="C34" s="127" t="s">
        <v>103</v>
      </c>
      <c r="D34" s="77"/>
      <c r="E34" s="77"/>
      <c r="F34" s="77"/>
      <c r="G34" s="77"/>
      <c r="H34" s="188"/>
      <c r="I34" s="188"/>
      <c r="J34" s="188"/>
      <c r="K34" s="188"/>
      <c r="L34" s="188"/>
      <c r="M34" s="188"/>
      <c r="N34" s="184"/>
      <c r="O34" s="188"/>
      <c r="P34" s="188"/>
      <c r="Q34" s="188"/>
      <c r="R34" s="188"/>
      <c r="S34" s="184"/>
      <c r="T34" s="188"/>
      <c r="U34" s="188"/>
      <c r="V34" s="188"/>
      <c r="W34" s="188"/>
      <c r="X34" s="188"/>
      <c r="Y34" s="188"/>
      <c r="Z34" s="188"/>
    </row>
    <row r="35" spans="2:26" ht="15">
      <c r="B35" s="53" t="s">
        <v>62</v>
      </c>
      <c r="C35" s="127" t="s">
        <v>64</v>
      </c>
      <c r="D35" s="78"/>
      <c r="E35" s="78"/>
      <c r="F35" s="78"/>
      <c r="G35" s="78"/>
      <c r="H35" s="212"/>
      <c r="I35" s="186"/>
      <c r="J35" s="207"/>
      <c r="K35" s="207"/>
      <c r="L35" s="207"/>
      <c r="M35" s="207"/>
      <c r="N35" s="184"/>
      <c r="O35" s="188"/>
      <c r="P35" s="188"/>
      <c r="Q35" s="188"/>
      <c r="R35" s="188"/>
      <c r="S35" s="184"/>
      <c r="T35" s="188"/>
      <c r="U35" s="188"/>
      <c r="V35" s="188"/>
      <c r="W35" s="188"/>
      <c r="X35" s="188"/>
      <c r="Y35" s="188"/>
      <c r="Z35" s="188"/>
    </row>
    <row r="36" spans="2:26" ht="14.25">
      <c r="B36" s="53" t="s">
        <v>100</v>
      </c>
      <c r="C36" s="127" t="s">
        <v>101</v>
      </c>
      <c r="D36" s="77"/>
      <c r="E36" s="77"/>
      <c r="F36" s="77"/>
      <c r="G36" s="77"/>
      <c r="H36" s="188"/>
      <c r="I36" s="186"/>
      <c r="J36" s="207"/>
      <c r="K36" s="207"/>
      <c r="L36" s="207"/>
      <c r="M36" s="207"/>
      <c r="N36" s="207"/>
      <c r="O36" s="188"/>
      <c r="P36" s="188"/>
      <c r="Q36" s="188"/>
      <c r="R36" s="188"/>
      <c r="S36" s="184"/>
      <c r="T36" s="188"/>
      <c r="U36" s="188"/>
      <c r="V36" s="188"/>
      <c r="W36" s="188"/>
      <c r="X36" s="188"/>
      <c r="Y36" s="188"/>
      <c r="Z36" s="188"/>
    </row>
    <row r="37" spans="2:26" ht="14.25">
      <c r="B37" s="53" t="s">
        <v>104</v>
      </c>
      <c r="C37" s="127" t="s">
        <v>126</v>
      </c>
      <c r="D37" s="77"/>
      <c r="E37" s="77"/>
      <c r="F37" s="77"/>
      <c r="G37" s="77"/>
      <c r="H37" s="188"/>
      <c r="I37" s="186"/>
      <c r="J37" s="207"/>
      <c r="K37" s="207"/>
      <c r="L37" s="207"/>
      <c r="M37" s="207"/>
      <c r="N37" s="207"/>
      <c r="O37" s="188"/>
      <c r="P37" s="188"/>
      <c r="Q37" s="188"/>
      <c r="R37" s="188"/>
      <c r="S37" s="184"/>
      <c r="T37" s="188"/>
      <c r="U37" s="188"/>
      <c r="V37" s="188"/>
      <c r="W37" s="188"/>
      <c r="X37" s="188"/>
      <c r="Y37" s="188"/>
      <c r="Z37" s="188"/>
    </row>
    <row r="38" spans="2:19" ht="14.25">
      <c r="B38" s="149"/>
      <c r="C38" s="127" t="s">
        <v>139</v>
      </c>
      <c r="S38" s="184"/>
    </row>
    <row r="39" ht="14.25">
      <c r="S39" s="184"/>
    </row>
  </sheetData>
  <sheetProtection/>
  <mergeCells count="4">
    <mergeCell ref="W3:W4"/>
    <mergeCell ref="X3:X4"/>
    <mergeCell ref="Z3:Z4"/>
    <mergeCell ref="Y3:Y4"/>
  </mergeCells>
  <printOptions/>
  <pageMargins left="0.7" right="0.7" top="0.75" bottom="0.75" header="0.3" footer="0.3"/>
  <pageSetup orientation="portrait" paperSize="9"/>
  <ignoredErrors>
    <ignoredError sqref="X5:X7 X13:X30" formulaRange="1"/>
    <ignoredError sqref="X8:X12" formula="1" formulaRange="1"/>
    <ignoredError sqref="W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G9">
      <selection activeCell="C5" sqref="C5"/>
    </sheetView>
  </sheetViews>
  <sheetFormatPr defaultColWidth="9.140625" defaultRowHeight="12.75"/>
  <cols>
    <col min="1" max="1" width="5.57421875" style="0" hidden="1" customWidth="1"/>
    <col min="2" max="2" width="5.8515625" style="2" bestFit="1" customWidth="1"/>
    <col min="3" max="3" width="9.7109375" style="0" customWidth="1"/>
    <col min="4" max="4" width="12.421875" style="0" hidden="1" customWidth="1"/>
    <col min="5" max="6" width="8.7109375" style="0" hidden="1" customWidth="1"/>
    <col min="7" max="7" width="20.140625" style="0" bestFit="1" customWidth="1"/>
    <col min="8" max="8" width="12.421875" style="0" bestFit="1" customWidth="1"/>
    <col min="9" max="9" width="8.7109375" style="0" customWidth="1"/>
    <col min="24" max="25" width="8.28125" style="0" customWidth="1"/>
  </cols>
  <sheetData>
    <row r="1" spans="1:25" ht="12.75">
      <c r="A1" s="3" t="s">
        <v>102</v>
      </c>
      <c r="B1" s="226" t="s">
        <v>102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40"/>
      <c r="U1" s="240"/>
      <c r="V1" s="240"/>
      <c r="W1" s="240"/>
      <c r="X1" s="240"/>
      <c r="Y1" s="240"/>
    </row>
    <row r="2" ht="13.5" thickBot="1"/>
    <row r="3" spans="24:26" ht="13.5" customHeight="1" thickBot="1">
      <c r="X3" s="225" t="s">
        <v>94</v>
      </c>
      <c r="Y3" s="225" t="s">
        <v>96</v>
      </c>
      <c r="Z3" s="238" t="s">
        <v>95</v>
      </c>
    </row>
    <row r="4" spans="1:26" s="13" customFormat="1" ht="13.5" thickBot="1">
      <c r="A4" s="30" t="s">
        <v>23</v>
      </c>
      <c r="B4" s="30" t="s">
        <v>23</v>
      </c>
      <c r="C4" s="31" t="s">
        <v>58</v>
      </c>
      <c r="D4" s="32" t="s">
        <v>24</v>
      </c>
      <c r="E4" s="31" t="s">
        <v>85</v>
      </c>
      <c r="F4" s="30" t="s">
        <v>86</v>
      </c>
      <c r="G4" s="30" t="s">
        <v>24</v>
      </c>
      <c r="H4" s="31" t="s">
        <v>85</v>
      </c>
      <c r="I4" s="30" t="s">
        <v>86</v>
      </c>
      <c r="J4" s="31" t="s">
        <v>87</v>
      </c>
      <c r="K4" s="30" t="s">
        <v>25</v>
      </c>
      <c r="L4" s="31" t="s">
        <v>26</v>
      </c>
      <c r="M4" s="30" t="s">
        <v>27</v>
      </c>
      <c r="N4" s="31" t="s">
        <v>28</v>
      </c>
      <c r="O4" s="30" t="s">
        <v>29</v>
      </c>
      <c r="P4" s="31" t="s">
        <v>30</v>
      </c>
      <c r="Q4" s="30" t="s">
        <v>31</v>
      </c>
      <c r="R4" s="31" t="s">
        <v>32</v>
      </c>
      <c r="S4" s="30" t="s">
        <v>33</v>
      </c>
      <c r="T4" s="30" t="s">
        <v>34</v>
      </c>
      <c r="U4" s="30" t="s">
        <v>35</v>
      </c>
      <c r="V4" s="33" t="s">
        <v>36</v>
      </c>
      <c r="W4" s="93"/>
      <c r="X4" s="228"/>
      <c r="Y4" s="228"/>
      <c r="Z4" s="239"/>
    </row>
    <row r="5" spans="1:26" ht="12.75">
      <c r="A5" s="14" t="s">
        <v>0</v>
      </c>
      <c r="B5" s="14" t="s">
        <v>0</v>
      </c>
      <c r="C5" s="8">
        <v>1</v>
      </c>
      <c r="D5" s="16" t="s">
        <v>37</v>
      </c>
      <c r="E5" s="49" t="s">
        <v>88</v>
      </c>
      <c r="F5" s="14">
        <v>523771</v>
      </c>
      <c r="G5" s="16" t="s">
        <v>37</v>
      </c>
      <c r="H5" s="49" t="s">
        <v>88</v>
      </c>
      <c r="I5" s="14">
        <v>523771</v>
      </c>
      <c r="J5" s="8">
        <v>224090</v>
      </c>
      <c r="K5" s="42">
        <v>33.99</v>
      </c>
      <c r="L5" s="41">
        <v>31.57</v>
      </c>
      <c r="M5" s="43">
        <v>35.06</v>
      </c>
      <c r="N5" s="41">
        <v>30.99</v>
      </c>
      <c r="O5" s="76"/>
      <c r="P5" s="68">
        <v>31.05</v>
      </c>
      <c r="Q5" s="43">
        <v>34.53</v>
      </c>
      <c r="R5" s="41">
        <v>33.11</v>
      </c>
      <c r="S5" s="43">
        <v>33.53</v>
      </c>
      <c r="T5" s="51">
        <v>32.1</v>
      </c>
      <c r="U5" s="41">
        <v>28.15</v>
      </c>
      <c r="V5" s="51">
        <v>37.14</v>
      </c>
      <c r="W5" s="41"/>
      <c r="X5" s="16">
        <f>SUM(100/12)*11</f>
        <v>91.66666666666667</v>
      </c>
      <c r="Y5" s="59">
        <f>SUM(K5:V5)/11</f>
        <v>32.83818181818182</v>
      </c>
      <c r="Z5" s="60">
        <f>Y5*Z29</f>
        <v>31.853036363636367</v>
      </c>
    </row>
    <row r="6" spans="1:26" ht="12.75">
      <c r="A6" s="14" t="s">
        <v>92</v>
      </c>
      <c r="B6" s="14" t="s">
        <v>92</v>
      </c>
      <c r="C6" s="8"/>
      <c r="D6" s="16" t="s">
        <v>91</v>
      </c>
      <c r="E6" s="49" t="s">
        <v>88</v>
      </c>
      <c r="F6" s="14"/>
      <c r="G6" s="16" t="s">
        <v>91</v>
      </c>
      <c r="H6" s="49" t="s">
        <v>88</v>
      </c>
      <c r="I6" s="18" t="s">
        <v>60</v>
      </c>
      <c r="J6" s="10" t="s">
        <v>60</v>
      </c>
      <c r="K6" s="18" t="s">
        <v>60</v>
      </c>
      <c r="L6" s="3" t="s">
        <v>60</v>
      </c>
      <c r="M6" s="18" t="s">
        <v>60</v>
      </c>
      <c r="N6" s="3" t="s">
        <v>60</v>
      </c>
      <c r="O6" s="18" t="s">
        <v>60</v>
      </c>
      <c r="P6" s="3" t="s">
        <v>60</v>
      </c>
      <c r="Q6" s="18" t="s">
        <v>60</v>
      </c>
      <c r="R6" s="3" t="s">
        <v>60</v>
      </c>
      <c r="S6" s="18" t="s">
        <v>60</v>
      </c>
      <c r="T6" s="18" t="s">
        <v>60</v>
      </c>
      <c r="U6" s="3" t="s">
        <v>60</v>
      </c>
      <c r="V6" s="18" t="s">
        <v>60</v>
      </c>
      <c r="W6" s="10"/>
      <c r="X6" s="18" t="s">
        <v>60</v>
      </c>
      <c r="Y6" s="104" t="s">
        <v>60</v>
      </c>
      <c r="Z6" s="42" t="s">
        <v>60</v>
      </c>
    </row>
    <row r="7" spans="1:26" ht="12.75">
      <c r="A7" s="14" t="s">
        <v>1</v>
      </c>
      <c r="B7" s="14" t="s">
        <v>1</v>
      </c>
      <c r="C7" s="8">
        <v>2</v>
      </c>
      <c r="D7" s="16" t="s">
        <v>38</v>
      </c>
      <c r="E7" s="49" t="s">
        <v>89</v>
      </c>
      <c r="F7" s="14">
        <v>524857</v>
      </c>
      <c r="G7" s="16" t="s">
        <v>38</v>
      </c>
      <c r="H7" s="49" t="s">
        <v>89</v>
      </c>
      <c r="I7" s="14">
        <v>524857</v>
      </c>
      <c r="J7" s="8">
        <v>222756</v>
      </c>
      <c r="K7" s="42">
        <v>25.12</v>
      </c>
      <c r="L7" s="41">
        <v>18.35</v>
      </c>
      <c r="M7" s="42">
        <v>20.49</v>
      </c>
      <c r="N7" s="41">
        <v>16.31</v>
      </c>
      <c r="O7" s="42">
        <v>10</v>
      </c>
      <c r="P7" s="41">
        <v>12.31</v>
      </c>
      <c r="Q7" s="42">
        <v>13.62</v>
      </c>
      <c r="R7" s="41">
        <v>12.02</v>
      </c>
      <c r="S7" s="42">
        <v>16.7</v>
      </c>
      <c r="T7" s="42">
        <v>19.71</v>
      </c>
      <c r="U7" s="41">
        <v>26.61</v>
      </c>
      <c r="V7" s="42">
        <v>23.63</v>
      </c>
      <c r="W7" s="41"/>
      <c r="X7" s="16">
        <f>SUM(100/12)*12</f>
        <v>100</v>
      </c>
      <c r="Y7" s="71">
        <f>SUM(K7:V7)/12</f>
        <v>17.905833333333334</v>
      </c>
      <c r="Z7" s="62">
        <f>Y7*Z29</f>
        <v>17.368658333333332</v>
      </c>
    </row>
    <row r="8" spans="1:26" ht="12.75">
      <c r="A8" s="14" t="s">
        <v>2</v>
      </c>
      <c r="B8" s="14" t="s">
        <v>2</v>
      </c>
      <c r="C8" s="8">
        <v>3</v>
      </c>
      <c r="D8" s="16" t="s">
        <v>39</v>
      </c>
      <c r="E8" s="49" t="s">
        <v>89</v>
      </c>
      <c r="F8" s="14">
        <v>524345</v>
      </c>
      <c r="G8" s="16" t="s">
        <v>39</v>
      </c>
      <c r="H8" s="49" t="s">
        <v>89</v>
      </c>
      <c r="I8" s="14">
        <v>524345</v>
      </c>
      <c r="J8" s="8">
        <v>224468</v>
      </c>
      <c r="K8" s="42">
        <v>33.97</v>
      </c>
      <c r="L8" s="41">
        <v>25.77</v>
      </c>
      <c r="M8" s="42">
        <v>26.72</v>
      </c>
      <c r="N8" s="41">
        <v>19.63</v>
      </c>
      <c r="O8" s="42">
        <v>1.78</v>
      </c>
      <c r="P8" s="41">
        <v>17.31</v>
      </c>
      <c r="Q8" s="42">
        <v>16.21</v>
      </c>
      <c r="R8" s="41">
        <v>17.65</v>
      </c>
      <c r="S8" s="42">
        <v>19.69</v>
      </c>
      <c r="T8" s="42">
        <v>29.31</v>
      </c>
      <c r="U8" s="41">
        <v>37.88</v>
      </c>
      <c r="V8" s="42">
        <v>23.71</v>
      </c>
      <c r="W8" s="41"/>
      <c r="X8" s="16">
        <f>SUM(100/12)*12</f>
        <v>100</v>
      </c>
      <c r="Y8" s="71">
        <f>SUM(K8:V8)/12</f>
        <v>22.469166666666666</v>
      </c>
      <c r="Z8" s="62">
        <f>Y8*Z29</f>
        <v>21.795091666666664</v>
      </c>
    </row>
    <row r="9" spans="1:26" ht="12.75">
      <c r="A9" s="14" t="s">
        <v>3</v>
      </c>
      <c r="B9" s="14" t="s">
        <v>3</v>
      </c>
      <c r="C9" s="8">
        <v>4</v>
      </c>
      <c r="D9" s="16" t="s">
        <v>40</v>
      </c>
      <c r="E9" s="49" t="s">
        <v>88</v>
      </c>
      <c r="F9" s="14">
        <v>525373</v>
      </c>
      <c r="G9" s="16" t="s">
        <v>40</v>
      </c>
      <c r="H9" s="49" t="s">
        <v>88</v>
      </c>
      <c r="I9" s="14">
        <v>525373</v>
      </c>
      <c r="J9" s="8">
        <v>226985</v>
      </c>
      <c r="K9" s="42">
        <v>26.62</v>
      </c>
      <c r="L9" s="41">
        <v>22.83</v>
      </c>
      <c r="M9" s="42">
        <v>24.98</v>
      </c>
      <c r="N9" s="41"/>
      <c r="O9" s="42">
        <v>14.66</v>
      </c>
      <c r="P9" s="41">
        <v>17.82</v>
      </c>
      <c r="Q9" s="42">
        <v>12.87</v>
      </c>
      <c r="R9" s="41">
        <v>14.99</v>
      </c>
      <c r="S9" s="42">
        <v>20.96</v>
      </c>
      <c r="T9" s="42">
        <v>23.16</v>
      </c>
      <c r="U9" s="41">
        <v>33.9</v>
      </c>
      <c r="V9" s="42">
        <v>22.77</v>
      </c>
      <c r="W9" s="41"/>
      <c r="X9" s="16">
        <f>SUM(100/12)*11</f>
        <v>91.66666666666667</v>
      </c>
      <c r="Y9" s="71">
        <f>SUM(K9:V9)/11</f>
        <v>21.414545454545458</v>
      </c>
      <c r="Z9" s="62">
        <f>Y9*Z29</f>
        <v>20.772109090909094</v>
      </c>
    </row>
    <row r="10" spans="1:26" ht="12.75">
      <c r="A10" s="14" t="s">
        <v>4</v>
      </c>
      <c r="B10" s="14" t="s">
        <v>4</v>
      </c>
      <c r="C10" s="8">
        <v>5</v>
      </c>
      <c r="D10" s="16" t="s">
        <v>41</v>
      </c>
      <c r="E10" s="49" t="s">
        <v>89</v>
      </c>
      <c r="F10" s="14">
        <v>525373</v>
      </c>
      <c r="G10" s="16" t="s">
        <v>41</v>
      </c>
      <c r="H10" s="49" t="s">
        <v>89</v>
      </c>
      <c r="I10" s="14">
        <v>525373</v>
      </c>
      <c r="J10" s="8">
        <v>226985</v>
      </c>
      <c r="K10" s="42">
        <v>26.17</v>
      </c>
      <c r="L10" s="41">
        <v>18.53</v>
      </c>
      <c r="M10" s="42">
        <v>19.29</v>
      </c>
      <c r="N10" s="41">
        <v>12.39</v>
      </c>
      <c r="O10" s="42">
        <v>10.17</v>
      </c>
      <c r="P10" s="41">
        <v>9.51</v>
      </c>
      <c r="Q10" s="42">
        <v>9.2</v>
      </c>
      <c r="R10" s="41">
        <v>8.26</v>
      </c>
      <c r="S10" s="42">
        <v>10.65</v>
      </c>
      <c r="T10" s="42">
        <v>18.65</v>
      </c>
      <c r="U10" s="41">
        <v>22.14</v>
      </c>
      <c r="V10" s="42">
        <v>18.74</v>
      </c>
      <c r="W10" s="41"/>
      <c r="X10" s="16">
        <f>SUM(100/12)*12</f>
        <v>100</v>
      </c>
      <c r="Y10" s="71">
        <f>SUM(K10:V10)/12</f>
        <v>15.308333333333337</v>
      </c>
      <c r="Z10" s="62">
        <f>Y10*Z29</f>
        <v>14.849083333333336</v>
      </c>
    </row>
    <row r="11" spans="1:26" ht="12.75">
      <c r="A11" s="14" t="s">
        <v>5</v>
      </c>
      <c r="B11" s="14" t="s">
        <v>5</v>
      </c>
      <c r="C11" s="8">
        <v>6</v>
      </c>
      <c r="D11" s="16" t="s">
        <v>42</v>
      </c>
      <c r="E11" s="49" t="s">
        <v>89</v>
      </c>
      <c r="F11" s="14">
        <v>523845</v>
      </c>
      <c r="G11" s="16" t="s">
        <v>42</v>
      </c>
      <c r="H11" s="49" t="s">
        <v>89</v>
      </c>
      <c r="I11" s="14">
        <v>523845</v>
      </c>
      <c r="J11" s="8">
        <v>225386</v>
      </c>
      <c r="K11" s="42">
        <v>31.87</v>
      </c>
      <c r="L11" s="41">
        <v>25.24</v>
      </c>
      <c r="M11" s="42">
        <v>26.64</v>
      </c>
      <c r="N11" s="41">
        <v>18.7</v>
      </c>
      <c r="O11" s="42">
        <v>12.92</v>
      </c>
      <c r="P11" s="41">
        <v>12.25</v>
      </c>
      <c r="Q11" s="42">
        <v>13.17</v>
      </c>
      <c r="R11" s="41">
        <v>13.45</v>
      </c>
      <c r="S11" s="42">
        <v>15.67</v>
      </c>
      <c r="T11" s="42">
        <v>24.91</v>
      </c>
      <c r="U11" s="41">
        <v>33.7</v>
      </c>
      <c r="V11" s="42">
        <v>23.48</v>
      </c>
      <c r="W11" s="41"/>
      <c r="X11" s="16">
        <f>SUM(100/12)*12</f>
        <v>100</v>
      </c>
      <c r="Y11" s="71">
        <f>SUM(K11:V11)/12</f>
        <v>20.999999999999996</v>
      </c>
      <c r="Z11" s="62">
        <f>Y11*Z29</f>
        <v>20.369999999999997</v>
      </c>
    </row>
    <row r="12" spans="1:26" ht="12.75">
      <c r="A12" s="14" t="s">
        <v>6</v>
      </c>
      <c r="B12" s="14" t="s">
        <v>6</v>
      </c>
      <c r="C12" s="8">
        <v>7</v>
      </c>
      <c r="D12" s="16" t="s">
        <v>43</v>
      </c>
      <c r="E12" s="49" t="s">
        <v>88</v>
      </c>
      <c r="F12" s="14">
        <v>523278</v>
      </c>
      <c r="G12" s="16" t="s">
        <v>43</v>
      </c>
      <c r="H12" s="49" t="s">
        <v>88</v>
      </c>
      <c r="I12" s="14">
        <v>523278</v>
      </c>
      <c r="J12" s="8">
        <v>225479</v>
      </c>
      <c r="K12" s="42">
        <v>39.95</v>
      </c>
      <c r="L12" s="41">
        <v>33.14</v>
      </c>
      <c r="M12" s="42">
        <v>37.24</v>
      </c>
      <c r="N12" s="41">
        <v>31.28</v>
      </c>
      <c r="O12" s="42">
        <v>21.91</v>
      </c>
      <c r="P12" s="41">
        <v>30.09</v>
      </c>
      <c r="Q12" s="42">
        <v>28.77</v>
      </c>
      <c r="R12" s="41">
        <v>25.44</v>
      </c>
      <c r="S12" s="42">
        <v>36.03</v>
      </c>
      <c r="T12" s="42"/>
      <c r="U12" s="41">
        <v>40.33</v>
      </c>
      <c r="V12" s="42">
        <v>32.24</v>
      </c>
      <c r="W12" s="41"/>
      <c r="X12" s="16">
        <f>SUM(100/12)*11</f>
        <v>91.66666666666667</v>
      </c>
      <c r="Y12" s="71">
        <f>SUM(K12:V12)/11</f>
        <v>32.401818181818186</v>
      </c>
      <c r="Z12" s="62">
        <f>Y12*Z29</f>
        <v>31.42976363636364</v>
      </c>
    </row>
    <row r="13" spans="1:26" ht="12.75">
      <c r="A13" s="14" t="s">
        <v>7</v>
      </c>
      <c r="B13" s="14" t="s">
        <v>7</v>
      </c>
      <c r="C13" s="8"/>
      <c r="D13" s="16" t="s">
        <v>65</v>
      </c>
      <c r="E13" s="49"/>
      <c r="F13" s="14"/>
      <c r="G13" s="16" t="s">
        <v>65</v>
      </c>
      <c r="H13" s="49"/>
      <c r="I13" s="18" t="s">
        <v>60</v>
      </c>
      <c r="J13" s="10" t="s">
        <v>60</v>
      </c>
      <c r="K13" s="18" t="s">
        <v>60</v>
      </c>
      <c r="L13" s="3" t="s">
        <v>60</v>
      </c>
      <c r="M13" s="18" t="s">
        <v>60</v>
      </c>
      <c r="N13" s="3" t="s">
        <v>60</v>
      </c>
      <c r="O13" s="18" t="s">
        <v>60</v>
      </c>
      <c r="P13" s="3" t="s">
        <v>60</v>
      </c>
      <c r="Q13" s="18" t="s">
        <v>60</v>
      </c>
      <c r="R13" s="3" t="s">
        <v>60</v>
      </c>
      <c r="S13" s="18" t="s">
        <v>60</v>
      </c>
      <c r="T13" s="18" t="s">
        <v>60</v>
      </c>
      <c r="U13" s="3" t="s">
        <v>60</v>
      </c>
      <c r="V13" s="18" t="s">
        <v>60</v>
      </c>
      <c r="W13" s="41"/>
      <c r="X13" s="18" t="s">
        <v>60</v>
      </c>
      <c r="Y13" s="104" t="s">
        <v>60</v>
      </c>
      <c r="Z13" s="96" t="s">
        <v>60</v>
      </c>
    </row>
    <row r="14" spans="1:26" ht="12.75">
      <c r="A14" s="14" t="s">
        <v>8</v>
      </c>
      <c r="B14" s="14" t="s">
        <v>8</v>
      </c>
      <c r="C14" s="8">
        <v>8</v>
      </c>
      <c r="D14" s="16" t="s">
        <v>44</v>
      </c>
      <c r="E14" s="49" t="s">
        <v>89</v>
      </c>
      <c r="F14" s="14">
        <v>522259</v>
      </c>
      <c r="G14" s="16" t="s">
        <v>44</v>
      </c>
      <c r="H14" s="49" t="s">
        <v>89</v>
      </c>
      <c r="I14" s="14">
        <v>522259</v>
      </c>
      <c r="J14" s="8">
        <v>226001</v>
      </c>
      <c r="K14" s="42">
        <v>27.94</v>
      </c>
      <c r="L14" s="41">
        <v>22.8</v>
      </c>
      <c r="M14" s="42">
        <v>27.83</v>
      </c>
      <c r="N14" s="41">
        <v>19.57</v>
      </c>
      <c r="O14" s="42"/>
      <c r="P14" s="41">
        <v>17.58</v>
      </c>
      <c r="Q14" s="42">
        <v>18.46</v>
      </c>
      <c r="R14" s="41">
        <v>19.44</v>
      </c>
      <c r="S14" s="42">
        <v>20.57</v>
      </c>
      <c r="T14" s="42">
        <v>23.34</v>
      </c>
      <c r="U14" s="41">
        <v>32.35</v>
      </c>
      <c r="V14" s="42"/>
      <c r="W14" s="41"/>
      <c r="X14" s="16">
        <f>SUM(100/12)*10</f>
        <v>83.33333333333334</v>
      </c>
      <c r="Y14" s="71">
        <f>SUM(K14:V14)/10</f>
        <v>22.987999999999996</v>
      </c>
      <c r="Z14" s="62">
        <f>Y14*Z29</f>
        <v>22.298359999999995</v>
      </c>
    </row>
    <row r="15" spans="1:26" ht="12.75">
      <c r="A15" s="14" t="s">
        <v>9</v>
      </c>
      <c r="B15" s="14" t="s">
        <v>9</v>
      </c>
      <c r="C15" s="8">
        <v>9</v>
      </c>
      <c r="D15" s="16" t="s">
        <v>45</v>
      </c>
      <c r="E15" s="49" t="s">
        <v>88</v>
      </c>
      <c r="F15" s="14">
        <v>526652</v>
      </c>
      <c r="G15" s="16" t="s">
        <v>45</v>
      </c>
      <c r="H15" s="49" t="s">
        <v>88</v>
      </c>
      <c r="I15" s="14">
        <v>526652</v>
      </c>
      <c r="J15" s="8">
        <v>223438</v>
      </c>
      <c r="K15" s="42">
        <v>29.11</v>
      </c>
      <c r="L15" s="41">
        <v>28.79</v>
      </c>
      <c r="M15" s="42"/>
      <c r="N15" s="41">
        <v>29.37</v>
      </c>
      <c r="O15" s="42">
        <v>20.28</v>
      </c>
      <c r="P15" s="69">
        <v>25.14</v>
      </c>
      <c r="Q15" s="42">
        <v>24.54</v>
      </c>
      <c r="R15" s="41">
        <v>25.25</v>
      </c>
      <c r="S15" s="42">
        <v>27.82</v>
      </c>
      <c r="T15" s="42">
        <v>18.99</v>
      </c>
      <c r="U15" s="41">
        <v>29.6</v>
      </c>
      <c r="V15" s="42">
        <v>29.7</v>
      </c>
      <c r="W15" s="41"/>
      <c r="X15" s="16">
        <f>SUM(100/12)*11</f>
        <v>91.66666666666667</v>
      </c>
      <c r="Y15" s="71">
        <f>SUM(K15:V15)/11</f>
        <v>26.235454545454544</v>
      </c>
      <c r="Z15" s="62">
        <f>Y15*Z29</f>
        <v>25.448390909090907</v>
      </c>
    </row>
    <row r="16" spans="1:26" ht="12.75">
      <c r="A16" s="14" t="s">
        <v>10</v>
      </c>
      <c r="B16" s="14" t="s">
        <v>10</v>
      </c>
      <c r="C16" s="8">
        <v>10</v>
      </c>
      <c r="D16" s="16" t="s">
        <v>46</v>
      </c>
      <c r="E16" s="49" t="s">
        <v>88</v>
      </c>
      <c r="F16" s="14">
        <v>522075</v>
      </c>
      <c r="G16" s="16" t="s">
        <v>46</v>
      </c>
      <c r="H16" s="49" t="s">
        <v>88</v>
      </c>
      <c r="I16" s="14">
        <v>522075</v>
      </c>
      <c r="J16" s="8">
        <v>225568</v>
      </c>
      <c r="K16" s="42">
        <v>33.71</v>
      </c>
      <c r="L16" s="41">
        <v>26.32</v>
      </c>
      <c r="M16" s="42">
        <v>32.54</v>
      </c>
      <c r="N16" s="41">
        <v>25.05</v>
      </c>
      <c r="O16" s="42">
        <v>18.63</v>
      </c>
      <c r="P16" s="41">
        <v>21.43</v>
      </c>
      <c r="Q16" s="42"/>
      <c r="R16" s="41">
        <v>25.13</v>
      </c>
      <c r="S16" s="42">
        <v>22.88</v>
      </c>
      <c r="T16" s="42">
        <v>27.86</v>
      </c>
      <c r="U16" s="41">
        <v>35.01</v>
      </c>
      <c r="V16" s="42">
        <v>30.49</v>
      </c>
      <c r="W16" s="41"/>
      <c r="X16" s="16">
        <f>SUM(100/12)*11</f>
        <v>91.66666666666667</v>
      </c>
      <c r="Y16" s="71">
        <f>SUM(K16:V16)/11</f>
        <v>27.186363636363637</v>
      </c>
      <c r="Z16" s="62">
        <f>Y16*Z29</f>
        <v>26.370772727272726</v>
      </c>
    </row>
    <row r="17" spans="1:26" ht="12.75">
      <c r="A17" s="14" t="s">
        <v>11</v>
      </c>
      <c r="B17" s="14" t="s">
        <v>11</v>
      </c>
      <c r="C17" s="8">
        <v>11</v>
      </c>
      <c r="D17" s="16" t="s">
        <v>47</v>
      </c>
      <c r="E17" s="49" t="s">
        <v>88</v>
      </c>
      <c r="F17" s="14">
        <v>522126</v>
      </c>
      <c r="G17" s="16" t="s">
        <v>47</v>
      </c>
      <c r="H17" s="49" t="s">
        <v>88</v>
      </c>
      <c r="I17" s="14">
        <v>522126</v>
      </c>
      <c r="J17" s="8">
        <v>224862</v>
      </c>
      <c r="K17" s="42">
        <v>29.9</v>
      </c>
      <c r="L17" s="41">
        <v>26.44</v>
      </c>
      <c r="M17" s="42">
        <v>27.35</v>
      </c>
      <c r="N17" s="41">
        <v>20.34</v>
      </c>
      <c r="O17" s="42">
        <v>13.6</v>
      </c>
      <c r="P17" s="68">
        <v>15.72</v>
      </c>
      <c r="Q17" s="42">
        <v>15.32</v>
      </c>
      <c r="R17" s="41">
        <v>18.55</v>
      </c>
      <c r="S17" s="42">
        <v>18.06</v>
      </c>
      <c r="T17" s="42">
        <v>24.61</v>
      </c>
      <c r="U17" s="41">
        <v>33.04</v>
      </c>
      <c r="V17" s="42">
        <v>24.94</v>
      </c>
      <c r="W17" s="41"/>
      <c r="X17" s="16">
        <f>SUM(100/12)*12</f>
        <v>100</v>
      </c>
      <c r="Y17" s="71">
        <f aca="true" t="shared" si="0" ref="Y17:Y23">SUM(K17:V17)/12</f>
        <v>22.3225</v>
      </c>
      <c r="Z17" s="62">
        <f>Y17*Z29</f>
        <v>21.652825</v>
      </c>
    </row>
    <row r="18" spans="1:30" ht="12.75">
      <c r="A18" s="14" t="s">
        <v>12</v>
      </c>
      <c r="B18" s="14" t="s">
        <v>12</v>
      </c>
      <c r="C18" s="8">
        <v>12</v>
      </c>
      <c r="D18" s="16" t="s">
        <v>48</v>
      </c>
      <c r="E18" s="49" t="s">
        <v>88</v>
      </c>
      <c r="F18" s="14">
        <v>522955</v>
      </c>
      <c r="G18" s="16" t="s">
        <v>48</v>
      </c>
      <c r="H18" s="49" t="s">
        <v>88</v>
      </c>
      <c r="I18" s="14">
        <v>522955</v>
      </c>
      <c r="J18" s="8">
        <v>223335</v>
      </c>
      <c r="K18" s="42">
        <v>20.58</v>
      </c>
      <c r="L18" s="41">
        <v>16.7</v>
      </c>
      <c r="M18" s="42">
        <v>26.56</v>
      </c>
      <c r="N18" s="41">
        <v>19.61</v>
      </c>
      <c r="O18" s="42">
        <v>13.8</v>
      </c>
      <c r="P18" s="41">
        <v>18.55</v>
      </c>
      <c r="Q18" s="42">
        <v>19.95</v>
      </c>
      <c r="R18" s="41">
        <v>11.7</v>
      </c>
      <c r="S18" s="42">
        <v>22.98</v>
      </c>
      <c r="T18" s="42">
        <v>20.74</v>
      </c>
      <c r="U18" s="41">
        <v>33.96</v>
      </c>
      <c r="V18" s="42">
        <v>16.09</v>
      </c>
      <c r="W18" s="41"/>
      <c r="X18" s="16">
        <f aca="true" t="shared" si="1" ref="X18:X23">SUM(100/12)*12</f>
        <v>100</v>
      </c>
      <c r="Y18" s="71">
        <f t="shared" si="0"/>
        <v>20.101666666666667</v>
      </c>
      <c r="Z18" s="62">
        <f>Y18*Z29</f>
        <v>19.498616666666667</v>
      </c>
      <c r="AD18" s="13"/>
    </row>
    <row r="19" spans="1:26" ht="12.75">
      <c r="A19" s="14" t="s">
        <v>13</v>
      </c>
      <c r="B19" s="14" t="s">
        <v>13</v>
      </c>
      <c r="C19" s="8">
        <v>13</v>
      </c>
      <c r="D19" s="16" t="s">
        <v>49</v>
      </c>
      <c r="E19" s="49" t="s">
        <v>88</v>
      </c>
      <c r="F19" s="14">
        <v>523070</v>
      </c>
      <c r="G19" s="16" t="s">
        <v>49</v>
      </c>
      <c r="H19" s="49" t="s">
        <v>88</v>
      </c>
      <c r="I19" s="14">
        <v>523070</v>
      </c>
      <c r="J19" s="8">
        <v>226070</v>
      </c>
      <c r="K19" s="42">
        <v>43.65</v>
      </c>
      <c r="L19" s="41">
        <v>26.3</v>
      </c>
      <c r="M19" s="42">
        <v>26.4</v>
      </c>
      <c r="N19" s="41">
        <v>22.13</v>
      </c>
      <c r="O19" s="42">
        <v>14.25</v>
      </c>
      <c r="P19" s="41">
        <v>15.62</v>
      </c>
      <c r="Q19" s="42">
        <v>20.29</v>
      </c>
      <c r="R19" s="41">
        <v>20.48</v>
      </c>
      <c r="S19" s="42">
        <v>19.64</v>
      </c>
      <c r="T19" s="42">
        <v>28.8</v>
      </c>
      <c r="U19" s="41">
        <v>33.1</v>
      </c>
      <c r="V19" s="42">
        <v>21.78</v>
      </c>
      <c r="W19" s="41"/>
      <c r="X19" s="16">
        <f t="shared" si="1"/>
        <v>100</v>
      </c>
      <c r="Y19" s="71">
        <f t="shared" si="0"/>
        <v>24.370000000000005</v>
      </c>
      <c r="Z19" s="62">
        <f>Y19*Z29</f>
        <v>23.638900000000003</v>
      </c>
    </row>
    <row r="20" spans="1:26" ht="12.75">
      <c r="A20" s="14" t="s">
        <v>14</v>
      </c>
      <c r="B20" s="14" t="s">
        <v>14</v>
      </c>
      <c r="C20" s="8">
        <v>14</v>
      </c>
      <c r="D20" s="16" t="s">
        <v>50</v>
      </c>
      <c r="E20" s="49" t="s">
        <v>88</v>
      </c>
      <c r="F20" s="14">
        <v>523586</v>
      </c>
      <c r="G20" s="16" t="s">
        <v>50</v>
      </c>
      <c r="H20" s="49" t="s">
        <v>88</v>
      </c>
      <c r="I20" s="14">
        <v>523586</v>
      </c>
      <c r="J20" s="8">
        <v>223967</v>
      </c>
      <c r="K20" s="42">
        <v>53.25</v>
      </c>
      <c r="L20" s="41">
        <v>34.43</v>
      </c>
      <c r="M20" s="42">
        <v>36.92</v>
      </c>
      <c r="N20" s="41">
        <v>29.71</v>
      </c>
      <c r="O20" s="42">
        <v>29.3</v>
      </c>
      <c r="P20" s="41">
        <v>25.91</v>
      </c>
      <c r="Q20" s="42">
        <v>28.18</v>
      </c>
      <c r="R20" s="41">
        <v>27.33</v>
      </c>
      <c r="S20" s="42">
        <v>30.27</v>
      </c>
      <c r="T20" s="42">
        <v>40.86</v>
      </c>
      <c r="U20" s="41">
        <v>45.08</v>
      </c>
      <c r="V20" s="42">
        <v>36.07</v>
      </c>
      <c r="W20" s="41"/>
      <c r="X20" s="16">
        <f t="shared" si="1"/>
        <v>100</v>
      </c>
      <c r="Y20" s="71">
        <f t="shared" si="0"/>
        <v>34.77583333333333</v>
      </c>
      <c r="Z20" s="62">
        <f>Y20*Z29</f>
        <v>33.73255833333333</v>
      </c>
    </row>
    <row r="21" spans="1:26" ht="12.75">
      <c r="A21" s="14" t="s">
        <v>15</v>
      </c>
      <c r="B21" s="14" t="s">
        <v>15</v>
      </c>
      <c r="C21" s="8">
        <v>15</v>
      </c>
      <c r="D21" s="16" t="s">
        <v>51</v>
      </c>
      <c r="E21" s="49" t="s">
        <v>88</v>
      </c>
      <c r="F21" s="14">
        <v>523586</v>
      </c>
      <c r="G21" s="16" t="s">
        <v>51</v>
      </c>
      <c r="H21" s="49" t="s">
        <v>88</v>
      </c>
      <c r="I21" s="14">
        <v>523586</v>
      </c>
      <c r="J21" s="8">
        <v>223967</v>
      </c>
      <c r="K21" s="42">
        <v>44.2</v>
      </c>
      <c r="L21" s="41">
        <v>32.11</v>
      </c>
      <c r="M21" s="42">
        <v>41.4</v>
      </c>
      <c r="N21" s="41">
        <v>26.07</v>
      </c>
      <c r="O21" s="42">
        <v>26.43</v>
      </c>
      <c r="P21" s="41">
        <v>23.7</v>
      </c>
      <c r="Q21" s="42">
        <v>30.57</v>
      </c>
      <c r="R21" s="41">
        <v>27.3</v>
      </c>
      <c r="S21" s="42">
        <v>27</v>
      </c>
      <c r="T21" s="42">
        <v>42.53</v>
      </c>
      <c r="U21" s="41">
        <v>45.36</v>
      </c>
      <c r="V21" s="42">
        <v>32.5</v>
      </c>
      <c r="W21" s="41"/>
      <c r="X21" s="16">
        <f t="shared" si="1"/>
        <v>100</v>
      </c>
      <c r="Y21" s="71">
        <f t="shared" si="0"/>
        <v>33.26416666666666</v>
      </c>
      <c r="Z21" s="62">
        <f>Y21*Z29</f>
        <v>32.26624166666666</v>
      </c>
    </row>
    <row r="22" spans="1:26" ht="12.75">
      <c r="A22" s="14" t="s">
        <v>16</v>
      </c>
      <c r="B22" s="14" t="s">
        <v>16</v>
      </c>
      <c r="C22" s="8">
        <v>16</v>
      </c>
      <c r="D22" s="16" t="s">
        <v>52</v>
      </c>
      <c r="E22" s="49" t="s">
        <v>88</v>
      </c>
      <c r="F22" s="14">
        <v>523586</v>
      </c>
      <c r="G22" s="16" t="s">
        <v>52</v>
      </c>
      <c r="H22" s="49" t="s">
        <v>88</v>
      </c>
      <c r="I22" s="14">
        <v>523586</v>
      </c>
      <c r="J22" s="8">
        <v>223967</v>
      </c>
      <c r="K22" s="42">
        <v>46.75</v>
      </c>
      <c r="L22" s="41">
        <v>33.05</v>
      </c>
      <c r="M22" s="42">
        <v>36.29</v>
      </c>
      <c r="N22" s="41">
        <v>27.57</v>
      </c>
      <c r="O22" s="42">
        <v>23.65</v>
      </c>
      <c r="P22" s="41">
        <v>24.16</v>
      </c>
      <c r="Q22" s="42">
        <v>26.65</v>
      </c>
      <c r="R22" s="41">
        <v>28.27</v>
      </c>
      <c r="S22" s="42">
        <v>28</v>
      </c>
      <c r="T22" s="42">
        <v>37.25</v>
      </c>
      <c r="U22" s="41">
        <v>46.58</v>
      </c>
      <c r="V22" s="42">
        <v>33</v>
      </c>
      <c r="W22" s="41"/>
      <c r="X22" s="16">
        <f t="shared" si="1"/>
        <v>100</v>
      </c>
      <c r="Y22" s="71">
        <f t="shared" si="0"/>
        <v>32.60166666666667</v>
      </c>
      <c r="Z22" s="62">
        <f>Y22*Z29</f>
        <v>31.623616666666667</v>
      </c>
    </row>
    <row r="23" spans="1:26" ht="12.75">
      <c r="A23" s="14" t="s">
        <v>17</v>
      </c>
      <c r="B23" s="14" t="s">
        <v>17</v>
      </c>
      <c r="C23" s="8">
        <v>17</v>
      </c>
      <c r="D23" s="16" t="s">
        <v>53</v>
      </c>
      <c r="E23" s="49" t="s">
        <v>88</v>
      </c>
      <c r="F23" s="14">
        <v>522700</v>
      </c>
      <c r="G23" s="16" t="s">
        <v>53</v>
      </c>
      <c r="H23" s="49" t="s">
        <v>88</v>
      </c>
      <c r="I23" s="14">
        <v>522700</v>
      </c>
      <c r="J23" s="8">
        <v>226550</v>
      </c>
      <c r="K23" s="42">
        <v>51.46</v>
      </c>
      <c r="L23" s="41">
        <v>47.57</v>
      </c>
      <c r="M23" s="42">
        <v>47.72</v>
      </c>
      <c r="N23" s="41">
        <v>42.54</v>
      </c>
      <c r="O23" s="42">
        <v>33.88</v>
      </c>
      <c r="P23" s="41">
        <v>46.26</v>
      </c>
      <c r="Q23" s="42">
        <v>51.63</v>
      </c>
      <c r="R23" s="41">
        <v>47.03</v>
      </c>
      <c r="S23" s="42">
        <v>50.95</v>
      </c>
      <c r="T23" s="42">
        <v>52.52</v>
      </c>
      <c r="U23" s="41">
        <v>56.15</v>
      </c>
      <c r="V23" s="42">
        <v>55.06</v>
      </c>
      <c r="W23" s="41"/>
      <c r="X23" s="16">
        <f t="shared" si="1"/>
        <v>100</v>
      </c>
      <c r="Y23" s="71">
        <f t="shared" si="0"/>
        <v>48.564166666666665</v>
      </c>
      <c r="Z23" s="62">
        <f>Y23*Z29</f>
        <v>47.10724166666667</v>
      </c>
    </row>
    <row r="24" spans="1:26" ht="12.75">
      <c r="A24" s="14" t="s">
        <v>18</v>
      </c>
      <c r="B24" s="14" t="s">
        <v>18</v>
      </c>
      <c r="C24" s="8">
        <v>18</v>
      </c>
      <c r="D24" s="16" t="s">
        <v>54</v>
      </c>
      <c r="E24" s="49" t="s">
        <v>89</v>
      </c>
      <c r="F24" s="14">
        <v>525425</v>
      </c>
      <c r="G24" s="16" t="s">
        <v>54</v>
      </c>
      <c r="H24" s="49" t="s">
        <v>89</v>
      </c>
      <c r="I24" s="14">
        <v>525425</v>
      </c>
      <c r="J24" s="8">
        <v>224183</v>
      </c>
      <c r="K24" s="42">
        <v>24.09</v>
      </c>
      <c r="L24" s="41">
        <v>18.08</v>
      </c>
      <c r="M24" s="42">
        <v>18.73</v>
      </c>
      <c r="N24" s="41">
        <v>12.97</v>
      </c>
      <c r="O24" s="42">
        <v>8.41</v>
      </c>
      <c r="P24" s="41"/>
      <c r="Q24" s="42">
        <v>9.61</v>
      </c>
      <c r="R24" s="41">
        <v>10.26</v>
      </c>
      <c r="S24" s="42">
        <v>11.8</v>
      </c>
      <c r="T24" s="42">
        <v>30.17</v>
      </c>
      <c r="U24" s="41">
        <v>23.53</v>
      </c>
      <c r="V24" s="42">
        <v>19.53</v>
      </c>
      <c r="W24" s="41"/>
      <c r="X24" s="16">
        <f>SUM(100/12)*11</f>
        <v>91.66666666666667</v>
      </c>
      <c r="Y24" s="71">
        <f>SUM(K24:V24)/11</f>
        <v>17.016363636363636</v>
      </c>
      <c r="Z24" s="62">
        <f>Y24*Z29</f>
        <v>16.505872727272727</v>
      </c>
    </row>
    <row r="25" spans="1:26" ht="12.75">
      <c r="A25" s="14" t="s">
        <v>19</v>
      </c>
      <c r="B25" s="14" t="s">
        <v>19</v>
      </c>
      <c r="C25" s="8">
        <v>19</v>
      </c>
      <c r="D25" s="16" t="s">
        <v>57</v>
      </c>
      <c r="E25" s="49" t="s">
        <v>88</v>
      </c>
      <c r="F25" s="14">
        <v>522700</v>
      </c>
      <c r="G25" s="16" t="s">
        <v>57</v>
      </c>
      <c r="H25" s="49" t="s">
        <v>88</v>
      </c>
      <c r="I25" s="14">
        <v>522700</v>
      </c>
      <c r="J25" s="8">
        <v>226570</v>
      </c>
      <c r="K25" s="42">
        <v>46.21</v>
      </c>
      <c r="L25" s="41">
        <v>39.46</v>
      </c>
      <c r="M25" s="42">
        <v>32.75</v>
      </c>
      <c r="N25" s="41">
        <v>34.03</v>
      </c>
      <c r="O25" s="42">
        <v>27.1</v>
      </c>
      <c r="P25" s="41">
        <v>35.34</v>
      </c>
      <c r="Q25" s="42">
        <v>39</v>
      </c>
      <c r="R25" s="41">
        <v>34.55</v>
      </c>
      <c r="S25" s="42">
        <v>38.04</v>
      </c>
      <c r="T25" s="42">
        <v>40.43</v>
      </c>
      <c r="U25" s="41">
        <v>43.4</v>
      </c>
      <c r="V25" s="42"/>
      <c r="W25" s="41"/>
      <c r="X25" s="16">
        <f>SUM(100/12)*11</f>
        <v>91.66666666666667</v>
      </c>
      <c r="Y25" s="71">
        <f>SUM(K25:V25)/11</f>
        <v>37.300909090909094</v>
      </c>
      <c r="Z25" s="62">
        <f>Y25*Z29</f>
        <v>36.18188181818182</v>
      </c>
    </row>
    <row r="26" spans="1:26" ht="12.75">
      <c r="A26" s="14" t="s">
        <v>20</v>
      </c>
      <c r="B26" s="14" t="s">
        <v>20</v>
      </c>
      <c r="C26" s="8">
        <v>20</v>
      </c>
      <c r="D26" s="16" t="s">
        <v>56</v>
      </c>
      <c r="E26" s="49" t="s">
        <v>88</v>
      </c>
      <c r="F26" s="14">
        <v>522710</v>
      </c>
      <c r="G26" s="16" t="s">
        <v>56</v>
      </c>
      <c r="H26" s="49" t="s">
        <v>88</v>
      </c>
      <c r="I26" s="14">
        <v>522710</v>
      </c>
      <c r="J26" s="8">
        <v>226550</v>
      </c>
      <c r="K26" s="42">
        <v>42.84</v>
      </c>
      <c r="L26" s="41">
        <v>36.58</v>
      </c>
      <c r="M26" s="42">
        <v>34.56</v>
      </c>
      <c r="N26" s="41">
        <v>17.33</v>
      </c>
      <c r="O26" s="42">
        <v>28.82</v>
      </c>
      <c r="P26" s="41">
        <v>34.76</v>
      </c>
      <c r="Q26" s="42">
        <v>36.08</v>
      </c>
      <c r="R26" s="41">
        <v>33.81</v>
      </c>
      <c r="S26" s="42"/>
      <c r="T26" s="42"/>
      <c r="U26" s="41"/>
      <c r="V26" s="42"/>
      <c r="W26" s="41"/>
      <c r="X26" s="16">
        <f>SUM(100/12)*8</f>
        <v>66.66666666666667</v>
      </c>
      <c r="Y26" s="71">
        <f>SUM(K26:V26)/8</f>
        <v>33.0975</v>
      </c>
      <c r="Z26" s="62">
        <f>Y26*Z29</f>
        <v>32.104575</v>
      </c>
    </row>
    <row r="27" spans="1:26" ht="12.75">
      <c r="A27" s="14" t="s">
        <v>21</v>
      </c>
      <c r="B27" s="14" t="s">
        <v>21</v>
      </c>
      <c r="C27" s="8">
        <v>21</v>
      </c>
      <c r="D27" s="16" t="s">
        <v>90</v>
      </c>
      <c r="E27" s="49" t="s">
        <v>88</v>
      </c>
      <c r="F27" s="14">
        <v>523128</v>
      </c>
      <c r="G27" s="16" t="s">
        <v>90</v>
      </c>
      <c r="H27" s="49" t="s">
        <v>88</v>
      </c>
      <c r="I27" s="14">
        <v>523128</v>
      </c>
      <c r="J27" s="8">
        <v>225677</v>
      </c>
      <c r="K27" s="42">
        <v>37.63</v>
      </c>
      <c r="L27" s="41"/>
      <c r="M27" s="42"/>
      <c r="N27" s="41">
        <v>28.39</v>
      </c>
      <c r="O27" s="42">
        <v>22.65</v>
      </c>
      <c r="P27" s="41">
        <v>24.38</v>
      </c>
      <c r="Q27" s="42">
        <v>25.39</v>
      </c>
      <c r="R27" s="41">
        <v>23.13</v>
      </c>
      <c r="S27" s="42">
        <v>28.81</v>
      </c>
      <c r="T27" s="42">
        <v>29.48</v>
      </c>
      <c r="U27" s="41">
        <v>35.85</v>
      </c>
      <c r="V27" s="42">
        <v>27.95</v>
      </c>
      <c r="W27" s="41"/>
      <c r="X27" s="16">
        <f>SUM(100/12)*10</f>
        <v>83.33333333333334</v>
      </c>
      <c r="Y27" s="71">
        <f>SUM(K27:V27)/10</f>
        <v>28.365999999999996</v>
      </c>
      <c r="Z27" s="62">
        <f>Y27*Z29</f>
        <v>27.515019999999996</v>
      </c>
    </row>
    <row r="28" spans="1:26" ht="13.5" thickBot="1">
      <c r="A28" s="15" t="s">
        <v>22</v>
      </c>
      <c r="B28" s="15" t="s">
        <v>22</v>
      </c>
      <c r="C28" s="11">
        <v>22</v>
      </c>
      <c r="D28" s="17" t="s">
        <v>55</v>
      </c>
      <c r="E28" s="50" t="s">
        <v>88</v>
      </c>
      <c r="F28" s="15">
        <v>523360</v>
      </c>
      <c r="G28" s="17" t="s">
        <v>55</v>
      </c>
      <c r="H28" s="50" t="s">
        <v>88</v>
      </c>
      <c r="I28" s="15">
        <v>523360</v>
      </c>
      <c r="J28" s="11">
        <v>224786</v>
      </c>
      <c r="K28" s="45">
        <v>33.5</v>
      </c>
      <c r="L28" s="44">
        <v>25.2</v>
      </c>
      <c r="M28" s="45">
        <v>30.38</v>
      </c>
      <c r="N28" s="44">
        <v>26.07</v>
      </c>
      <c r="O28" s="45">
        <v>17.59</v>
      </c>
      <c r="P28" s="44">
        <v>23.63</v>
      </c>
      <c r="Q28" s="45">
        <v>10.83</v>
      </c>
      <c r="R28" s="44">
        <v>18.88</v>
      </c>
      <c r="S28" s="45">
        <v>28.54</v>
      </c>
      <c r="T28" s="45">
        <v>29.77</v>
      </c>
      <c r="U28" s="44">
        <v>37.12</v>
      </c>
      <c r="V28" s="45"/>
      <c r="W28" s="41"/>
      <c r="X28" s="17">
        <f>SUM(100/12)*11</f>
        <v>91.66666666666667</v>
      </c>
      <c r="Y28" s="72">
        <f>SUM(K28:V28)/11</f>
        <v>25.59181818181818</v>
      </c>
      <c r="Z28" s="64">
        <f>Y28*Z29</f>
        <v>24.824063636363633</v>
      </c>
    </row>
    <row r="29" spans="2:27" ht="13.5" thickBot="1">
      <c r="B29"/>
      <c r="C29" s="2"/>
      <c r="N29" s="75"/>
      <c r="Z29" s="129">
        <v>0.97</v>
      </c>
      <c r="AA29" s="5" t="s">
        <v>104</v>
      </c>
    </row>
    <row r="30" spans="1:3" ht="13.5" thickTop="1">
      <c r="A30" s="4" t="s">
        <v>59</v>
      </c>
      <c r="B30" s="4" t="s">
        <v>59</v>
      </c>
      <c r="C30" s="2"/>
    </row>
    <row r="31" spans="1:27" ht="12.75">
      <c r="A31" s="3" t="s">
        <v>60</v>
      </c>
      <c r="B31" s="3" t="s">
        <v>60</v>
      </c>
      <c r="C31" s="6" t="s">
        <v>63</v>
      </c>
      <c r="D31" s="6"/>
      <c r="E31" s="6"/>
      <c r="F31" s="6"/>
      <c r="G31" s="6"/>
      <c r="H31" s="6"/>
      <c r="I31" s="6"/>
      <c r="J31" s="6"/>
      <c r="K31" s="6"/>
      <c r="AA31" s="47"/>
    </row>
    <row r="32" spans="1:11" ht="12.75">
      <c r="A32" s="2" t="s">
        <v>61</v>
      </c>
      <c r="B32" s="2" t="s">
        <v>61</v>
      </c>
      <c r="C32" s="5" t="s">
        <v>103</v>
      </c>
      <c r="D32" s="5"/>
      <c r="E32" s="5"/>
      <c r="F32" s="5"/>
      <c r="G32" s="5"/>
      <c r="H32" s="5"/>
      <c r="I32" s="5"/>
      <c r="J32" s="5"/>
      <c r="K32" s="5"/>
    </row>
    <row r="33" spans="1:13" ht="12.75">
      <c r="A33" s="3" t="s">
        <v>62</v>
      </c>
      <c r="B33" s="3" t="s">
        <v>62</v>
      </c>
      <c r="C33" s="5" t="s">
        <v>64</v>
      </c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3" ht="12.75">
      <c r="A34" t="s">
        <v>100</v>
      </c>
      <c r="B34" t="s">
        <v>100</v>
      </c>
      <c r="C34" s="5" t="s">
        <v>101</v>
      </c>
    </row>
    <row r="35" spans="1:7" ht="12.75">
      <c r="A35" s="2" t="s">
        <v>104</v>
      </c>
      <c r="B35" s="2" t="s">
        <v>104</v>
      </c>
      <c r="C35" s="234" t="s">
        <v>127</v>
      </c>
      <c r="D35" s="235"/>
      <c r="E35" s="235"/>
      <c r="F35" s="235"/>
      <c r="G35" s="235"/>
    </row>
    <row r="38" spans="2:25" ht="12.75">
      <c r="B38" s="5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236"/>
      <c r="Y38" s="236"/>
    </row>
    <row r="39" spans="2:25" ht="12.75">
      <c r="B39" s="78"/>
      <c r="C39" s="79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79"/>
      <c r="X39" s="237"/>
      <c r="Y39" s="237"/>
    </row>
    <row r="40" spans="2:25" ht="12.75">
      <c r="B40" s="52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2:25" ht="12.75">
      <c r="B41" s="52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2:25" ht="12.75">
      <c r="B42" s="52"/>
      <c r="C42" s="77"/>
      <c r="D42" s="80"/>
      <c r="E42" s="52"/>
      <c r="F42" s="52"/>
      <c r="G42" s="52"/>
      <c r="H42" s="52"/>
      <c r="I42" s="52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7"/>
      <c r="W42" s="77"/>
      <c r="X42" s="52"/>
      <c r="Y42" s="81"/>
    </row>
    <row r="43" spans="2:25" ht="12.75">
      <c r="B43" s="52"/>
      <c r="C43" s="77"/>
      <c r="D43" s="80"/>
      <c r="E43" s="52"/>
      <c r="F43" s="52"/>
      <c r="G43" s="52"/>
      <c r="H43" s="52"/>
      <c r="I43" s="52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7"/>
      <c r="W43" s="77"/>
      <c r="X43" s="52"/>
      <c r="Y43" s="81"/>
    </row>
    <row r="44" spans="2:25" ht="12.75">
      <c r="B44" s="52"/>
      <c r="C44" s="77"/>
      <c r="D44" s="80"/>
      <c r="E44" s="52"/>
      <c r="F44" s="52"/>
      <c r="G44" s="52"/>
      <c r="H44" s="52"/>
      <c r="I44" s="52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7"/>
      <c r="W44" s="77"/>
      <c r="X44" s="52"/>
      <c r="Y44" s="81"/>
    </row>
    <row r="45" spans="2:25" ht="12.75">
      <c r="B45" s="52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2:25" ht="12.75">
      <c r="B46" s="52"/>
      <c r="C46" s="77"/>
      <c r="D46" s="80"/>
      <c r="E46" s="52"/>
      <c r="F46" s="52"/>
      <c r="G46" s="52"/>
      <c r="H46" s="52"/>
      <c r="I46" s="52"/>
      <c r="J46" s="75"/>
      <c r="K46" s="75"/>
      <c r="L46" s="75"/>
      <c r="M46" s="75"/>
      <c r="N46" s="75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2:25" ht="12.75">
      <c r="B47" s="52"/>
      <c r="C47" s="77"/>
      <c r="D47" s="80"/>
      <c r="E47" s="52"/>
      <c r="F47" s="52"/>
      <c r="G47" s="52"/>
      <c r="H47" s="52"/>
      <c r="I47" s="52"/>
      <c r="J47" s="75"/>
      <c r="K47" s="75"/>
      <c r="L47" s="75"/>
      <c r="M47" s="75"/>
      <c r="N47" s="75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2:25" ht="12.75">
      <c r="B48" s="52"/>
      <c r="C48" s="77"/>
      <c r="D48" s="80"/>
      <c r="E48" s="52"/>
      <c r="F48" s="52"/>
      <c r="G48" s="52"/>
      <c r="H48" s="52"/>
      <c r="I48" s="52"/>
      <c r="J48" s="75"/>
      <c r="K48" s="75"/>
      <c r="L48" s="75"/>
      <c r="M48" s="75"/>
      <c r="N48" s="75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</sheetData>
  <sheetProtection/>
  <mergeCells count="7">
    <mergeCell ref="Z3:Z4"/>
    <mergeCell ref="B1:Y1"/>
    <mergeCell ref="X38:X39"/>
    <mergeCell ref="Y38:Y39"/>
    <mergeCell ref="X3:X4"/>
    <mergeCell ref="Y3:Y4"/>
    <mergeCell ref="C35:G35"/>
  </mergeCells>
  <printOptions/>
  <pageMargins left="0.7" right="0.7" top="0.75" bottom="0.75" header="0.3" footer="0.3"/>
  <pageSetup horizontalDpi="600" verticalDpi="600" orientation="portrait" paperSize="9" r:id="rId1"/>
  <ignoredErrors>
    <ignoredError sqref="Y5:Y8 Y10:Y12 Y13 Y17:Y23 Y14:Y16 Y24:Y28" formulaRange="1"/>
    <ignoredError sqref="X9:Y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1">
      <selection activeCell="W29" sqref="W29"/>
    </sheetView>
  </sheetViews>
  <sheetFormatPr defaultColWidth="9.140625" defaultRowHeight="12.75"/>
  <cols>
    <col min="1" max="1" width="5.57421875" style="0" customWidth="1"/>
    <col min="2" max="2" width="12.00390625" style="2" customWidth="1"/>
    <col min="3" max="3" width="18.7109375" style="0" customWidth="1"/>
    <col min="4" max="4" width="12.421875" style="0" customWidth="1"/>
    <col min="5" max="6" width="8.7109375" style="0" customWidth="1"/>
    <col min="7" max="18" width="6.7109375" style="0" customWidth="1"/>
    <col min="19" max="19" width="0" style="0" hidden="1" customWidth="1"/>
    <col min="21" max="21" width="8.28125" style="0" customWidth="1"/>
    <col min="22" max="22" width="8.57421875" style="0" customWidth="1"/>
    <col min="23" max="23" width="8.57421875" style="70" customWidth="1"/>
  </cols>
  <sheetData>
    <row r="1" spans="1:21" ht="12.75">
      <c r="A1" s="226" t="s">
        <v>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  <c r="U1" s="3"/>
    </row>
    <row r="2" spans="1:21" ht="13.5" thickBot="1">
      <c r="A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</row>
    <row r="3" spans="2:25" ht="13.5" customHeight="1" thickBot="1">
      <c r="B3" s="225" t="s">
        <v>58</v>
      </c>
      <c r="C3" s="241" t="s">
        <v>24</v>
      </c>
      <c r="D3" s="241" t="s">
        <v>85</v>
      </c>
      <c r="E3" s="244" t="s">
        <v>86</v>
      </c>
      <c r="F3" s="241" t="s">
        <v>87</v>
      </c>
      <c r="G3" s="246" t="s">
        <v>25</v>
      </c>
      <c r="H3" s="241" t="s">
        <v>26</v>
      </c>
      <c r="I3" s="241" t="s">
        <v>27</v>
      </c>
      <c r="J3" s="246" t="s">
        <v>28</v>
      </c>
      <c r="K3" s="246" t="s">
        <v>29</v>
      </c>
      <c r="L3" s="241" t="s">
        <v>30</v>
      </c>
      <c r="M3" s="241" t="s">
        <v>31</v>
      </c>
      <c r="N3" s="241" t="s">
        <v>32</v>
      </c>
      <c r="O3" s="241" t="s">
        <v>33</v>
      </c>
      <c r="P3" s="241" t="s">
        <v>34</v>
      </c>
      <c r="Q3" s="246" t="s">
        <v>35</v>
      </c>
      <c r="R3" s="241" t="s">
        <v>36</v>
      </c>
      <c r="U3" s="225" t="s">
        <v>94</v>
      </c>
      <c r="V3" s="225" t="s">
        <v>96</v>
      </c>
      <c r="W3" s="238" t="s">
        <v>95</v>
      </c>
      <c r="X3" s="47"/>
      <c r="Y3" s="47"/>
    </row>
    <row r="4" spans="1:25" s="13" customFormat="1" ht="13.5" thickBot="1">
      <c r="A4" s="82" t="s">
        <v>23</v>
      </c>
      <c r="B4" s="228"/>
      <c r="C4" s="242"/>
      <c r="D4" s="243"/>
      <c r="E4" s="245"/>
      <c r="F4" s="243"/>
      <c r="G4" s="247"/>
      <c r="H4" s="242"/>
      <c r="I4" s="242"/>
      <c r="J4" s="247"/>
      <c r="K4" s="247"/>
      <c r="L4" s="242"/>
      <c r="M4" s="242"/>
      <c r="N4" s="242"/>
      <c r="O4" s="242"/>
      <c r="P4" s="242"/>
      <c r="Q4" s="247"/>
      <c r="R4" s="242"/>
      <c r="U4" s="228"/>
      <c r="V4" s="228"/>
      <c r="W4" s="239"/>
      <c r="X4" s="94"/>
      <c r="Y4" s="73"/>
    </row>
    <row r="5" spans="1:25" ht="12.75">
      <c r="A5" s="14" t="s">
        <v>0</v>
      </c>
      <c r="B5" s="8">
        <v>1</v>
      </c>
      <c r="C5" s="16" t="s">
        <v>37</v>
      </c>
      <c r="D5" s="49" t="s">
        <v>88</v>
      </c>
      <c r="E5" s="14">
        <v>523771</v>
      </c>
      <c r="F5" s="8">
        <v>224090</v>
      </c>
      <c r="G5" s="42">
        <v>38.2</v>
      </c>
      <c r="H5" s="41">
        <v>33.48</v>
      </c>
      <c r="I5" s="43">
        <v>31.82</v>
      </c>
      <c r="J5" s="41">
        <v>22.94</v>
      </c>
      <c r="K5" s="43">
        <v>32.89</v>
      </c>
      <c r="L5" s="68">
        <v>29.96</v>
      </c>
      <c r="M5" s="43">
        <v>32.66</v>
      </c>
      <c r="N5" s="41">
        <v>33.86</v>
      </c>
      <c r="O5" s="43">
        <v>37.87</v>
      </c>
      <c r="P5" s="51"/>
      <c r="Q5" s="41">
        <v>55.65</v>
      </c>
      <c r="R5" s="51">
        <v>36.35</v>
      </c>
      <c r="U5" s="59">
        <v>91.66</v>
      </c>
      <c r="V5" s="59">
        <f>SUM(G5:R5)/11</f>
        <v>35.06181818181818</v>
      </c>
      <c r="W5" s="60">
        <f>V5*W29</f>
        <v>35.06181818181818</v>
      </c>
      <c r="X5" s="63"/>
      <c r="Y5" s="47"/>
    </row>
    <row r="6" spans="1:25" ht="12.75">
      <c r="A6" s="14" t="s">
        <v>92</v>
      </c>
      <c r="B6" s="8"/>
      <c r="C6" s="16" t="s">
        <v>91</v>
      </c>
      <c r="D6" s="49" t="s">
        <v>88</v>
      </c>
      <c r="E6" s="14"/>
      <c r="F6" s="8"/>
      <c r="G6" s="18" t="s">
        <v>60</v>
      </c>
      <c r="H6" s="3" t="s">
        <v>60</v>
      </c>
      <c r="I6" s="18" t="s">
        <v>60</v>
      </c>
      <c r="J6" s="3" t="s">
        <v>60</v>
      </c>
      <c r="K6" s="18" t="s">
        <v>60</v>
      </c>
      <c r="L6" s="3" t="s">
        <v>60</v>
      </c>
      <c r="M6" s="18" t="s">
        <v>60</v>
      </c>
      <c r="N6" s="3" t="s">
        <v>60</v>
      </c>
      <c r="O6" s="18" t="s">
        <v>60</v>
      </c>
      <c r="P6" s="18" t="s">
        <v>60</v>
      </c>
      <c r="Q6" s="3" t="s">
        <v>60</v>
      </c>
      <c r="R6" s="18" t="s">
        <v>60</v>
      </c>
      <c r="U6" s="55"/>
      <c r="V6" s="71"/>
      <c r="W6" s="62"/>
      <c r="X6" s="63"/>
      <c r="Y6" s="47"/>
    </row>
    <row r="7" spans="1:25" ht="12.75">
      <c r="A7" s="14" t="s">
        <v>1</v>
      </c>
      <c r="B7" s="8">
        <v>2</v>
      </c>
      <c r="C7" s="16" t="s">
        <v>38</v>
      </c>
      <c r="D7" s="49" t="s">
        <v>89</v>
      </c>
      <c r="E7" s="14">
        <v>524857</v>
      </c>
      <c r="F7" s="8">
        <v>222756</v>
      </c>
      <c r="G7" s="42">
        <v>25.45</v>
      </c>
      <c r="H7" s="41">
        <v>19.42</v>
      </c>
      <c r="I7" s="42">
        <v>17.08</v>
      </c>
      <c r="J7" s="41">
        <v>13.72</v>
      </c>
      <c r="K7" s="42">
        <v>15.04</v>
      </c>
      <c r="L7" s="41">
        <v>12.96</v>
      </c>
      <c r="M7" s="42">
        <v>12.92</v>
      </c>
      <c r="N7" s="41">
        <v>17.26</v>
      </c>
      <c r="O7" s="42">
        <v>18.5</v>
      </c>
      <c r="P7" s="42">
        <v>18.79</v>
      </c>
      <c r="Q7" s="41">
        <v>26.95</v>
      </c>
      <c r="R7" s="42">
        <v>24.44</v>
      </c>
      <c r="U7" s="55">
        <v>100</v>
      </c>
      <c r="V7" s="71">
        <f aca="true" t="shared" si="0" ref="V7:V28">SUM(G7:R7)/12</f>
        <v>18.544166666666666</v>
      </c>
      <c r="W7" s="62">
        <f>V7*W29</f>
        <v>18.544166666666666</v>
      </c>
      <c r="X7" s="63"/>
      <c r="Y7" s="47"/>
    </row>
    <row r="8" spans="1:25" ht="12.75">
      <c r="A8" s="14" t="s">
        <v>2</v>
      </c>
      <c r="B8" s="8">
        <v>3</v>
      </c>
      <c r="C8" s="16" t="s">
        <v>39</v>
      </c>
      <c r="D8" s="49" t="s">
        <v>89</v>
      </c>
      <c r="E8" s="14">
        <v>524345</v>
      </c>
      <c r="F8" s="8">
        <v>224468</v>
      </c>
      <c r="G8" s="42">
        <v>31.21</v>
      </c>
      <c r="H8" s="41">
        <v>21.06</v>
      </c>
      <c r="I8" s="42">
        <v>23.6</v>
      </c>
      <c r="J8" s="41">
        <v>15</v>
      </c>
      <c r="K8" s="42"/>
      <c r="L8" s="41">
        <v>14.03</v>
      </c>
      <c r="M8" s="42">
        <v>16.61</v>
      </c>
      <c r="N8" s="41">
        <v>22.89</v>
      </c>
      <c r="O8" s="42">
        <v>22.6</v>
      </c>
      <c r="P8" s="42">
        <v>25.56</v>
      </c>
      <c r="Q8" s="41">
        <v>30.98</v>
      </c>
      <c r="R8" s="42">
        <v>30.78</v>
      </c>
      <c r="U8" s="55">
        <v>91.66</v>
      </c>
      <c r="V8" s="71">
        <f>SUM(G8:R8)/11</f>
        <v>23.12</v>
      </c>
      <c r="W8" s="62">
        <f>V8*W29</f>
        <v>23.12</v>
      </c>
      <c r="X8" s="63"/>
      <c r="Y8" s="47"/>
    </row>
    <row r="9" spans="1:25" ht="12.75">
      <c r="A9" s="14" t="s">
        <v>3</v>
      </c>
      <c r="B9" s="8">
        <v>4</v>
      </c>
      <c r="C9" s="16" t="s">
        <v>40</v>
      </c>
      <c r="D9" s="49" t="s">
        <v>88</v>
      </c>
      <c r="E9" s="14">
        <v>525373</v>
      </c>
      <c r="F9" s="8">
        <v>226985</v>
      </c>
      <c r="G9" s="42">
        <v>28.45</v>
      </c>
      <c r="H9" s="41">
        <v>25.82</v>
      </c>
      <c r="I9" s="42">
        <v>25.67</v>
      </c>
      <c r="J9" s="41">
        <v>14.71</v>
      </c>
      <c r="K9" s="42">
        <v>16.16</v>
      </c>
      <c r="L9" s="41">
        <v>16.31</v>
      </c>
      <c r="M9" s="42">
        <v>16.13</v>
      </c>
      <c r="N9" s="41" t="s">
        <v>100</v>
      </c>
      <c r="O9" s="42">
        <v>23.19</v>
      </c>
      <c r="P9" s="42">
        <v>23.42</v>
      </c>
      <c r="Q9" s="41">
        <v>33.4</v>
      </c>
      <c r="R9" s="42">
        <v>26.67</v>
      </c>
      <c r="U9" s="55">
        <v>100</v>
      </c>
      <c r="V9" s="71">
        <f t="shared" si="0"/>
        <v>20.8275</v>
      </c>
      <c r="W9" s="62">
        <f>V9*W29</f>
        <v>20.8275</v>
      </c>
      <c r="X9" s="63"/>
      <c r="Y9" s="47"/>
    </row>
    <row r="10" spans="1:25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525373</v>
      </c>
      <c r="F10" s="8">
        <v>226985</v>
      </c>
      <c r="G10" s="42">
        <v>23.16</v>
      </c>
      <c r="H10" s="41">
        <v>16.64</v>
      </c>
      <c r="I10" s="42">
        <v>16.57</v>
      </c>
      <c r="J10" s="41">
        <v>9.63</v>
      </c>
      <c r="K10" s="42">
        <v>11.37</v>
      </c>
      <c r="L10" s="41">
        <v>8.45</v>
      </c>
      <c r="M10" s="42">
        <v>10.02</v>
      </c>
      <c r="N10" s="41">
        <v>12.11</v>
      </c>
      <c r="O10" s="42">
        <v>16.07</v>
      </c>
      <c r="P10" s="42">
        <v>17.89</v>
      </c>
      <c r="Q10" s="41">
        <v>23.26</v>
      </c>
      <c r="R10" s="42">
        <v>23.11</v>
      </c>
      <c r="U10" s="55">
        <v>100</v>
      </c>
      <c r="V10" s="71">
        <f t="shared" si="0"/>
        <v>15.690000000000003</v>
      </c>
      <c r="W10" s="62">
        <f>V10*W29</f>
        <v>15.690000000000003</v>
      </c>
      <c r="X10" s="63"/>
      <c r="Y10" s="47"/>
    </row>
    <row r="11" spans="1:25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523845</v>
      </c>
      <c r="F11" s="8">
        <v>225386</v>
      </c>
      <c r="G11" s="42">
        <v>26.76</v>
      </c>
      <c r="H11" s="41">
        <v>22.06</v>
      </c>
      <c r="I11" s="42">
        <v>17.63</v>
      </c>
      <c r="J11" s="41">
        <v>12.48</v>
      </c>
      <c r="K11" s="42">
        <v>12.65</v>
      </c>
      <c r="L11" s="41">
        <v>9.11</v>
      </c>
      <c r="M11" s="42">
        <v>13.15</v>
      </c>
      <c r="N11" s="41">
        <v>16.22</v>
      </c>
      <c r="O11" s="42">
        <v>20.81</v>
      </c>
      <c r="P11" s="42">
        <v>21.72</v>
      </c>
      <c r="Q11" s="41">
        <v>31.94</v>
      </c>
      <c r="R11" s="42">
        <v>29.18</v>
      </c>
      <c r="U11" s="55">
        <v>100</v>
      </c>
      <c r="V11" s="71">
        <f t="shared" si="0"/>
        <v>19.475833333333334</v>
      </c>
      <c r="W11" s="62">
        <f>V11*W29</f>
        <v>19.475833333333334</v>
      </c>
      <c r="X11" s="63"/>
      <c r="Y11" s="47"/>
    </row>
    <row r="12" spans="1:25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523278</v>
      </c>
      <c r="F12" s="8">
        <v>225479</v>
      </c>
      <c r="G12" s="42"/>
      <c r="H12" s="41"/>
      <c r="I12" s="42"/>
      <c r="J12" s="41"/>
      <c r="K12" s="42">
        <v>25.7</v>
      </c>
      <c r="L12" s="41"/>
      <c r="M12" s="42"/>
      <c r="N12" s="41"/>
      <c r="O12" s="42">
        <v>33.73</v>
      </c>
      <c r="P12" s="42">
        <v>33.52</v>
      </c>
      <c r="Q12" s="41">
        <v>42.91</v>
      </c>
      <c r="R12" s="42">
        <v>39.24</v>
      </c>
      <c r="U12" s="55">
        <v>41.66</v>
      </c>
      <c r="V12" s="71">
        <f>SUM(G12:R12)/5</f>
        <v>35.019999999999996</v>
      </c>
      <c r="W12" s="62">
        <f>V12*W29</f>
        <v>35.019999999999996</v>
      </c>
      <c r="X12" s="63"/>
      <c r="Y12" s="47"/>
    </row>
    <row r="13" spans="1:25" ht="12.75">
      <c r="A13" s="14" t="s">
        <v>7</v>
      </c>
      <c r="B13" s="8"/>
      <c r="C13" s="16" t="s">
        <v>65</v>
      </c>
      <c r="D13" s="49"/>
      <c r="E13" s="14"/>
      <c r="F13" s="8"/>
      <c r="G13" s="42"/>
      <c r="H13" s="41"/>
      <c r="I13" s="42"/>
      <c r="J13" s="41"/>
      <c r="K13" s="42"/>
      <c r="L13" s="41"/>
      <c r="M13" s="42"/>
      <c r="N13" s="41"/>
      <c r="O13" s="42"/>
      <c r="P13" s="42"/>
      <c r="Q13" s="41"/>
      <c r="R13" s="42"/>
      <c r="U13" s="55"/>
      <c r="V13" s="71"/>
      <c r="W13" s="62"/>
      <c r="X13" s="63"/>
      <c r="Y13" s="47"/>
    </row>
    <row r="14" spans="1:25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522259</v>
      </c>
      <c r="F14" s="8">
        <v>226001</v>
      </c>
      <c r="G14" s="42">
        <v>29.08</v>
      </c>
      <c r="H14" s="41">
        <v>23.36</v>
      </c>
      <c r="I14" s="42">
        <v>23.6</v>
      </c>
      <c r="J14" s="41">
        <v>15.52</v>
      </c>
      <c r="K14" s="42">
        <v>17.02</v>
      </c>
      <c r="L14" s="41">
        <v>16.2</v>
      </c>
      <c r="M14" s="42">
        <v>17.31</v>
      </c>
      <c r="N14" s="41">
        <v>18.91</v>
      </c>
      <c r="O14" s="42">
        <v>21.5</v>
      </c>
      <c r="P14" s="42">
        <v>16.74</v>
      </c>
      <c r="Q14" s="41">
        <v>30.3</v>
      </c>
      <c r="R14" s="42">
        <v>27.07</v>
      </c>
      <c r="U14" s="55">
        <v>100</v>
      </c>
      <c r="V14" s="71">
        <f t="shared" si="0"/>
        <v>21.38416666666667</v>
      </c>
      <c r="W14" s="62">
        <f>V14*W29</f>
        <v>21.38416666666667</v>
      </c>
      <c r="X14" s="63"/>
      <c r="Y14" s="47"/>
    </row>
    <row r="15" spans="1:25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526652</v>
      </c>
      <c r="F15" s="8">
        <v>223438</v>
      </c>
      <c r="G15" s="42">
        <v>30.85</v>
      </c>
      <c r="H15" s="41">
        <v>26.9</v>
      </c>
      <c r="I15" s="42">
        <v>25.68</v>
      </c>
      <c r="J15" s="41">
        <v>16.74</v>
      </c>
      <c r="K15" s="42"/>
      <c r="L15" s="69">
        <v>20</v>
      </c>
      <c r="M15" s="42">
        <v>24.28</v>
      </c>
      <c r="N15" s="41">
        <v>25.36</v>
      </c>
      <c r="O15" s="42">
        <v>26.86</v>
      </c>
      <c r="P15" s="42">
        <v>26.51</v>
      </c>
      <c r="Q15" s="41">
        <v>33.15</v>
      </c>
      <c r="R15" s="42">
        <v>31.21</v>
      </c>
      <c r="U15" s="55">
        <v>91.66</v>
      </c>
      <c r="V15" s="71">
        <f>SUM(G15:R15)/11</f>
        <v>26.139999999999997</v>
      </c>
      <c r="W15" s="62">
        <f>V15*W29</f>
        <v>26.139999999999997</v>
      </c>
      <c r="X15" s="63"/>
      <c r="Y15" s="47"/>
    </row>
    <row r="16" spans="1:25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522075</v>
      </c>
      <c r="F16" s="8">
        <v>225568</v>
      </c>
      <c r="G16" s="42">
        <v>35.59</v>
      </c>
      <c r="H16" s="41">
        <v>26.59</v>
      </c>
      <c r="I16" s="42">
        <v>22.89</v>
      </c>
      <c r="J16" s="41">
        <v>20.32</v>
      </c>
      <c r="K16" s="42">
        <v>23.42</v>
      </c>
      <c r="L16" s="41">
        <v>19.12</v>
      </c>
      <c r="M16" s="42">
        <v>23.41</v>
      </c>
      <c r="N16" s="41">
        <v>26.2</v>
      </c>
      <c r="O16" s="42">
        <v>33.88</v>
      </c>
      <c r="P16" s="42">
        <v>26.52</v>
      </c>
      <c r="Q16" s="41">
        <v>36.66</v>
      </c>
      <c r="R16" s="42">
        <v>36.79</v>
      </c>
      <c r="U16" s="55">
        <v>100</v>
      </c>
      <c r="V16" s="71">
        <f t="shared" si="0"/>
        <v>27.615833333333338</v>
      </c>
      <c r="W16" s="62">
        <f>V16*W29</f>
        <v>27.615833333333338</v>
      </c>
      <c r="X16" s="63"/>
      <c r="Y16" s="47"/>
    </row>
    <row r="17" spans="1:25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522126</v>
      </c>
      <c r="F17" s="8">
        <v>224862</v>
      </c>
      <c r="G17" s="42">
        <v>28.64</v>
      </c>
      <c r="H17" s="41">
        <v>23.81</v>
      </c>
      <c r="I17" s="42">
        <v>20.68</v>
      </c>
      <c r="J17" s="41"/>
      <c r="K17" s="42"/>
      <c r="L17" s="68">
        <v>13.6</v>
      </c>
      <c r="M17" s="42">
        <v>4.63</v>
      </c>
      <c r="N17" s="41">
        <v>18.4</v>
      </c>
      <c r="O17" s="42">
        <v>15.76</v>
      </c>
      <c r="P17" s="42">
        <v>13.53</v>
      </c>
      <c r="Q17" s="41">
        <v>30.02</v>
      </c>
      <c r="R17" s="42">
        <v>28.23</v>
      </c>
      <c r="U17" s="55">
        <v>83.33</v>
      </c>
      <c r="V17" s="71">
        <f>SUM(G17:R17)/10</f>
        <v>19.729999999999997</v>
      </c>
      <c r="W17" s="62">
        <f>V17*W29</f>
        <v>19.729999999999997</v>
      </c>
      <c r="X17" s="63"/>
      <c r="Y17" s="47"/>
    </row>
    <row r="18" spans="1:25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522955</v>
      </c>
      <c r="F18" s="8">
        <v>223335</v>
      </c>
      <c r="G18" s="42">
        <v>24.2</v>
      </c>
      <c r="H18" s="41">
        <v>30.87</v>
      </c>
      <c r="I18" s="42">
        <v>29.21</v>
      </c>
      <c r="J18" s="41">
        <v>20.43</v>
      </c>
      <c r="K18" s="42">
        <v>17.91</v>
      </c>
      <c r="L18" s="41">
        <v>18.99</v>
      </c>
      <c r="M18" s="42">
        <v>17.66</v>
      </c>
      <c r="N18" s="41">
        <v>16.08</v>
      </c>
      <c r="O18" s="42">
        <v>17.25</v>
      </c>
      <c r="P18" s="42">
        <v>20.29</v>
      </c>
      <c r="Q18" s="41">
        <v>26.24</v>
      </c>
      <c r="R18" s="42">
        <v>21.14</v>
      </c>
      <c r="U18" s="55">
        <v>100</v>
      </c>
      <c r="V18" s="71">
        <f t="shared" si="0"/>
        <v>21.68916666666667</v>
      </c>
      <c r="W18" s="62">
        <f>V18*W29</f>
        <v>21.68916666666667</v>
      </c>
      <c r="X18" s="63"/>
      <c r="Y18" s="47"/>
    </row>
    <row r="19" spans="1:25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523070</v>
      </c>
      <c r="F19" s="8">
        <v>226070</v>
      </c>
      <c r="G19" s="42">
        <v>29.01</v>
      </c>
      <c r="H19" s="41">
        <v>20.48</v>
      </c>
      <c r="I19" s="42">
        <v>17.83</v>
      </c>
      <c r="J19" s="41">
        <v>16.87</v>
      </c>
      <c r="K19" s="42">
        <v>17.36</v>
      </c>
      <c r="L19" s="41">
        <v>15.04</v>
      </c>
      <c r="M19" s="42">
        <v>16.56</v>
      </c>
      <c r="N19" s="41">
        <v>21.63</v>
      </c>
      <c r="O19" s="42">
        <v>25.78</v>
      </c>
      <c r="P19" s="42">
        <v>24.79</v>
      </c>
      <c r="Q19" s="41">
        <v>33.8</v>
      </c>
      <c r="R19" s="42">
        <v>33.65</v>
      </c>
      <c r="U19" s="55">
        <v>100</v>
      </c>
      <c r="V19" s="71">
        <f t="shared" si="0"/>
        <v>22.73333333333333</v>
      </c>
      <c r="W19" s="62">
        <f>V19*W29</f>
        <v>22.73333333333333</v>
      </c>
      <c r="X19" s="63"/>
      <c r="Y19" s="47"/>
    </row>
    <row r="20" spans="1:25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523586</v>
      </c>
      <c r="F20" s="8">
        <v>223967</v>
      </c>
      <c r="G20" s="42">
        <v>37.44</v>
      </c>
      <c r="H20" s="41">
        <v>29.46</v>
      </c>
      <c r="I20" s="42">
        <v>29.15</v>
      </c>
      <c r="J20" s="41">
        <v>22.54</v>
      </c>
      <c r="K20" s="42">
        <v>23.76</v>
      </c>
      <c r="L20" s="41">
        <v>27.43</v>
      </c>
      <c r="M20" s="42">
        <v>27.57</v>
      </c>
      <c r="N20" s="41">
        <v>30.39</v>
      </c>
      <c r="O20" s="42">
        <v>34.33</v>
      </c>
      <c r="P20" s="42">
        <v>33.24</v>
      </c>
      <c r="Q20" s="41">
        <v>45.02</v>
      </c>
      <c r="R20" s="42">
        <v>37.76</v>
      </c>
      <c r="U20" s="55">
        <v>100</v>
      </c>
      <c r="V20" s="71">
        <f t="shared" si="0"/>
        <v>31.507499999999997</v>
      </c>
      <c r="W20" s="62">
        <f>V20*W29</f>
        <v>31.507499999999997</v>
      </c>
      <c r="X20" s="63"/>
      <c r="Y20" s="47"/>
    </row>
    <row r="21" spans="1:25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523586</v>
      </c>
      <c r="F21" s="8">
        <v>223967</v>
      </c>
      <c r="G21" s="42">
        <v>37.37</v>
      </c>
      <c r="H21" s="41">
        <v>33.55</v>
      </c>
      <c r="I21" s="42">
        <v>26.44</v>
      </c>
      <c r="J21" s="41">
        <v>23.17</v>
      </c>
      <c r="K21" s="42">
        <v>24.08</v>
      </c>
      <c r="L21" s="41">
        <v>22.63</v>
      </c>
      <c r="M21" s="42">
        <v>26.05</v>
      </c>
      <c r="N21" s="41">
        <v>28.75</v>
      </c>
      <c r="O21" s="42">
        <v>34.11</v>
      </c>
      <c r="P21" s="42">
        <v>31.02</v>
      </c>
      <c r="Q21" s="41">
        <v>47.09</v>
      </c>
      <c r="R21" s="42">
        <v>34</v>
      </c>
      <c r="U21" s="55">
        <v>100</v>
      </c>
      <c r="V21" s="71">
        <f t="shared" si="0"/>
        <v>30.688333333333333</v>
      </c>
      <c r="W21" s="62">
        <f>V21*W29</f>
        <v>30.688333333333333</v>
      </c>
      <c r="X21" s="63"/>
      <c r="Y21" s="47"/>
    </row>
    <row r="22" spans="1:25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523586</v>
      </c>
      <c r="F22" s="8">
        <v>223967</v>
      </c>
      <c r="G22" s="42">
        <v>37.76</v>
      </c>
      <c r="H22" s="41">
        <v>32.4</v>
      </c>
      <c r="I22" s="42">
        <v>29.97</v>
      </c>
      <c r="J22" s="41">
        <v>18.15</v>
      </c>
      <c r="K22" s="42">
        <v>21.75</v>
      </c>
      <c r="L22" s="41">
        <v>24.38</v>
      </c>
      <c r="M22" s="42">
        <v>27.04</v>
      </c>
      <c r="N22" s="41" t="s">
        <v>100</v>
      </c>
      <c r="O22" s="42">
        <v>34.55</v>
      </c>
      <c r="P22" s="42">
        <v>31.95</v>
      </c>
      <c r="Q22" s="41">
        <v>44.7</v>
      </c>
      <c r="R22" s="42">
        <v>34.48</v>
      </c>
      <c r="U22" s="55">
        <v>100</v>
      </c>
      <c r="V22" s="71">
        <f t="shared" si="0"/>
        <v>28.094166666666666</v>
      </c>
      <c r="W22" s="62">
        <f>V22*W29</f>
        <v>28.094166666666666</v>
      </c>
      <c r="X22" s="63"/>
      <c r="Y22" s="47"/>
    </row>
    <row r="23" spans="1:25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522700</v>
      </c>
      <c r="F23" s="8">
        <v>226550</v>
      </c>
      <c r="G23" s="42">
        <v>55.95</v>
      </c>
      <c r="H23" s="41">
        <v>46.39</v>
      </c>
      <c r="I23" s="42">
        <v>39.42</v>
      </c>
      <c r="J23" s="41">
        <v>39.05</v>
      </c>
      <c r="K23" s="42">
        <v>45.12</v>
      </c>
      <c r="L23" s="41">
        <v>41.35</v>
      </c>
      <c r="M23" s="42">
        <v>44.93</v>
      </c>
      <c r="N23" s="41">
        <v>48.22</v>
      </c>
      <c r="O23" s="42">
        <v>44.98</v>
      </c>
      <c r="P23" s="42">
        <v>44.12</v>
      </c>
      <c r="Q23" s="41">
        <v>59.55</v>
      </c>
      <c r="R23" s="42">
        <v>65.03</v>
      </c>
      <c r="U23" s="55">
        <v>100</v>
      </c>
      <c r="V23" s="71">
        <f t="shared" si="0"/>
        <v>47.84250000000001</v>
      </c>
      <c r="W23" s="62">
        <f>V23*W29</f>
        <v>47.84250000000001</v>
      </c>
      <c r="X23" s="63"/>
      <c r="Y23" s="47"/>
    </row>
    <row r="24" spans="1:25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525425</v>
      </c>
      <c r="F24" s="8">
        <v>224183</v>
      </c>
      <c r="G24" s="42">
        <v>19.91</v>
      </c>
      <c r="H24" s="41">
        <v>16.97</v>
      </c>
      <c r="I24" s="42">
        <v>14.47</v>
      </c>
      <c r="J24" s="41">
        <v>9.12</v>
      </c>
      <c r="K24" s="42">
        <v>10.13</v>
      </c>
      <c r="L24" s="41">
        <v>8.86</v>
      </c>
      <c r="M24" s="42">
        <v>9.49</v>
      </c>
      <c r="N24" s="41">
        <v>12.05</v>
      </c>
      <c r="O24" s="42">
        <v>16.36</v>
      </c>
      <c r="P24" s="42">
        <v>17.67</v>
      </c>
      <c r="Q24" s="41">
        <v>25.34</v>
      </c>
      <c r="R24" s="42">
        <v>22.63</v>
      </c>
      <c r="U24" s="55">
        <v>100</v>
      </c>
      <c r="V24" s="71">
        <f t="shared" si="0"/>
        <v>15.249999999999998</v>
      </c>
      <c r="W24" s="62">
        <f>V24*W29</f>
        <v>15.249999999999998</v>
      </c>
      <c r="X24" s="63"/>
      <c r="Y24" s="47"/>
    </row>
    <row r="25" spans="1:25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522700</v>
      </c>
      <c r="F25" s="8">
        <v>226570</v>
      </c>
      <c r="G25" s="42">
        <v>41.47</v>
      </c>
      <c r="H25" s="41">
        <v>36.25</v>
      </c>
      <c r="I25" s="42">
        <v>32.47</v>
      </c>
      <c r="J25" s="41">
        <v>30.64</v>
      </c>
      <c r="K25" s="42">
        <v>35.9</v>
      </c>
      <c r="L25" s="41">
        <v>36.38</v>
      </c>
      <c r="M25" s="42">
        <v>35.37</v>
      </c>
      <c r="N25" s="41" t="s">
        <v>100</v>
      </c>
      <c r="O25" s="42">
        <v>40.25</v>
      </c>
      <c r="P25" s="42">
        <v>34.75</v>
      </c>
      <c r="Q25" s="41">
        <v>51.31</v>
      </c>
      <c r="R25" s="42">
        <v>48.46</v>
      </c>
      <c r="U25" s="55">
        <v>100</v>
      </c>
      <c r="V25" s="71">
        <f t="shared" si="0"/>
        <v>35.270833333333336</v>
      </c>
      <c r="W25" s="62">
        <f>V25*W29</f>
        <v>35.270833333333336</v>
      </c>
      <c r="X25" s="63"/>
      <c r="Y25" s="47"/>
    </row>
    <row r="26" spans="1:25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522710</v>
      </c>
      <c r="F26" s="8">
        <v>226550</v>
      </c>
      <c r="G26" s="42">
        <v>38.18</v>
      </c>
      <c r="H26" s="41">
        <v>33.37</v>
      </c>
      <c r="I26" s="42">
        <v>26.77</v>
      </c>
      <c r="J26" s="41">
        <v>25.13</v>
      </c>
      <c r="K26" s="42">
        <v>33.42</v>
      </c>
      <c r="L26" s="41">
        <v>29.23</v>
      </c>
      <c r="M26" s="42">
        <v>34.78</v>
      </c>
      <c r="N26" s="41">
        <v>33.08</v>
      </c>
      <c r="O26" s="42">
        <v>37.46</v>
      </c>
      <c r="P26" s="42">
        <v>33.31</v>
      </c>
      <c r="Q26" s="41">
        <v>39.78</v>
      </c>
      <c r="R26" s="42">
        <v>40.3</v>
      </c>
      <c r="U26" s="55">
        <v>100</v>
      </c>
      <c r="V26" s="71">
        <f t="shared" si="0"/>
        <v>33.73416666666667</v>
      </c>
      <c r="W26" s="62">
        <f>V26*W29</f>
        <v>33.73416666666667</v>
      </c>
      <c r="X26" s="63"/>
      <c r="Y26" s="47"/>
    </row>
    <row r="27" spans="1:25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523128</v>
      </c>
      <c r="F27" s="8">
        <v>225677</v>
      </c>
      <c r="G27" s="42">
        <v>32.39</v>
      </c>
      <c r="H27" s="41">
        <v>26.62</v>
      </c>
      <c r="I27" s="42">
        <v>26.41</v>
      </c>
      <c r="J27" s="41"/>
      <c r="K27" s="42">
        <v>40.78</v>
      </c>
      <c r="L27" s="41">
        <v>21.91</v>
      </c>
      <c r="M27" s="42">
        <v>26.7</v>
      </c>
      <c r="N27" s="41">
        <v>28.45</v>
      </c>
      <c r="O27" s="42">
        <v>30.41</v>
      </c>
      <c r="P27" s="42">
        <v>28.72</v>
      </c>
      <c r="Q27" s="41">
        <v>36</v>
      </c>
      <c r="R27" s="42">
        <v>33.47</v>
      </c>
      <c r="U27" s="55">
        <v>91.66</v>
      </c>
      <c r="V27" s="71">
        <f>SUM(G27:R27)/11</f>
        <v>30.16909090909091</v>
      </c>
      <c r="W27" s="62">
        <f>V27*W29</f>
        <v>30.16909090909091</v>
      </c>
      <c r="X27" s="63"/>
      <c r="Y27" s="47"/>
    </row>
    <row r="28" spans="1:25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523360</v>
      </c>
      <c r="F28" s="11">
        <v>224786</v>
      </c>
      <c r="G28" s="45">
        <v>28.98</v>
      </c>
      <c r="H28" s="44">
        <v>27.06</v>
      </c>
      <c r="I28" s="45">
        <v>31.64</v>
      </c>
      <c r="J28" s="44">
        <v>21.18</v>
      </c>
      <c r="K28" s="45">
        <v>24.49</v>
      </c>
      <c r="L28" s="44">
        <v>20.02</v>
      </c>
      <c r="M28" s="45">
        <v>23.43</v>
      </c>
      <c r="N28" s="44">
        <v>26.19</v>
      </c>
      <c r="O28" s="45">
        <v>26.86</v>
      </c>
      <c r="P28" s="45">
        <v>26.4</v>
      </c>
      <c r="Q28" s="44">
        <v>32.5</v>
      </c>
      <c r="R28" s="45">
        <v>30.59</v>
      </c>
      <c r="U28" s="56">
        <v>100</v>
      </c>
      <c r="V28" s="72">
        <f t="shared" si="0"/>
        <v>26.611666666666665</v>
      </c>
      <c r="W28" s="64">
        <f>V28*W29</f>
        <v>26.611666666666665</v>
      </c>
      <c r="X28" s="63"/>
      <c r="Y28" s="47"/>
    </row>
    <row r="29" spans="23:25" ht="13.5" thickBot="1">
      <c r="W29" s="74">
        <v>1</v>
      </c>
      <c r="X29" s="47" t="s">
        <v>104</v>
      </c>
      <c r="Y29" s="47"/>
    </row>
    <row r="30" ht="13.5" thickTop="1">
      <c r="A30" s="4" t="s">
        <v>59</v>
      </c>
    </row>
    <row r="31" spans="1:7" ht="12.75">
      <c r="A31" s="3" t="s">
        <v>60</v>
      </c>
      <c r="B31" s="6" t="s">
        <v>63</v>
      </c>
      <c r="C31" s="6"/>
      <c r="D31" s="6"/>
      <c r="E31" s="6"/>
      <c r="F31" s="6"/>
      <c r="G31" s="6"/>
    </row>
    <row r="32" spans="1:7" ht="12.75">
      <c r="A32" s="2" t="s">
        <v>61</v>
      </c>
      <c r="B32" s="5" t="s">
        <v>103</v>
      </c>
      <c r="C32" s="5"/>
      <c r="D32" s="5"/>
      <c r="E32" s="5"/>
      <c r="F32" s="5"/>
      <c r="G32" s="5"/>
    </row>
    <row r="33" spans="1:9" ht="12.75">
      <c r="A33" s="3" t="s">
        <v>62</v>
      </c>
      <c r="B33" s="5" t="s">
        <v>64</v>
      </c>
      <c r="C33" s="5"/>
      <c r="D33" s="5"/>
      <c r="E33" s="5"/>
      <c r="F33" s="5"/>
      <c r="G33" s="5"/>
      <c r="H33" s="5"/>
      <c r="I33" s="5"/>
    </row>
    <row r="34" spans="1:2" ht="12.75">
      <c r="A34" t="s">
        <v>100</v>
      </c>
      <c r="B34" s="5" t="s">
        <v>101</v>
      </c>
    </row>
    <row r="35" spans="1:7" ht="12.75">
      <c r="A35" s="2" t="s">
        <v>104</v>
      </c>
      <c r="B35" s="92" t="s">
        <v>105</v>
      </c>
      <c r="C35" s="5"/>
      <c r="D35" s="5"/>
      <c r="E35" s="5"/>
      <c r="F35" s="5"/>
      <c r="G35" s="5"/>
    </row>
    <row r="36" spans="2:7" ht="12.75">
      <c r="B36" s="248"/>
      <c r="C36" s="235"/>
      <c r="D36" s="235"/>
      <c r="E36" s="235"/>
      <c r="F36" s="235"/>
      <c r="G36" s="235"/>
    </row>
    <row r="37" spans="2:7" ht="12.75">
      <c r="B37" s="249"/>
      <c r="C37" s="240"/>
      <c r="D37" s="240"/>
      <c r="E37" s="240"/>
      <c r="F37" s="240"/>
      <c r="G37" s="240"/>
    </row>
    <row r="38" spans="2:7" ht="12.75">
      <c r="B38" s="249"/>
      <c r="C38" s="240"/>
      <c r="D38" s="240"/>
      <c r="E38" s="240"/>
      <c r="F38" s="240"/>
      <c r="G38" s="240"/>
    </row>
  </sheetData>
  <sheetProtection/>
  <mergeCells count="24">
    <mergeCell ref="B37:G37"/>
    <mergeCell ref="B38:G38"/>
    <mergeCell ref="U3:U4"/>
    <mergeCell ref="K3:K4"/>
    <mergeCell ref="J3:J4"/>
    <mergeCell ref="G3:G4"/>
    <mergeCell ref="C3:C4"/>
    <mergeCell ref="I3:I4"/>
    <mergeCell ref="W3:W4"/>
    <mergeCell ref="O3:O4"/>
    <mergeCell ref="P3:P4"/>
    <mergeCell ref="Q3:Q4"/>
    <mergeCell ref="R3:R4"/>
    <mergeCell ref="B36:G36"/>
    <mergeCell ref="A1:R1"/>
    <mergeCell ref="B3:B4"/>
    <mergeCell ref="L3:L4"/>
    <mergeCell ref="M3:M4"/>
    <mergeCell ref="N3:N4"/>
    <mergeCell ref="V3:V4"/>
    <mergeCell ref="H3:H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  <ignoredErrors>
    <ignoredError sqref="V28 V18:V26 V16 V13:V14 V9:V11 V6:V7 V5 V12" formulaRange="1"/>
    <ignoredError sqref="V8 V15 V17 V27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6">
      <selection activeCell="V29" sqref="V29"/>
    </sheetView>
  </sheetViews>
  <sheetFormatPr defaultColWidth="9.140625" defaultRowHeight="12.75"/>
  <cols>
    <col min="1" max="1" width="5.57421875" style="0" bestFit="1" customWidth="1"/>
    <col min="2" max="2" width="10.140625" style="2" customWidth="1"/>
    <col min="3" max="3" width="20.140625" style="0" bestFit="1" customWidth="1"/>
    <col min="4" max="4" width="12.421875" style="0" bestFit="1" customWidth="1"/>
    <col min="5" max="6" width="8.7109375" style="0" customWidth="1"/>
    <col min="20" max="20" width="10.140625" style="0" customWidth="1"/>
  </cols>
  <sheetData>
    <row r="1" spans="1:20" ht="12.75">
      <c r="A1" s="226" t="s">
        <v>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3.5" thickBot="1"/>
    <row r="3" spans="20:22" ht="13.5" customHeight="1" thickBot="1">
      <c r="T3" s="229" t="s">
        <v>94</v>
      </c>
      <c r="U3" s="229" t="s">
        <v>96</v>
      </c>
      <c r="V3" s="225" t="s">
        <v>97</v>
      </c>
    </row>
    <row r="4" spans="1:22" s="13" customFormat="1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1" t="s">
        <v>26</v>
      </c>
      <c r="I4" s="30" t="s">
        <v>27</v>
      </c>
      <c r="J4" s="31" t="s">
        <v>28</v>
      </c>
      <c r="K4" s="30" t="s">
        <v>29</v>
      </c>
      <c r="L4" s="31" t="s">
        <v>30</v>
      </c>
      <c r="M4" s="30" t="s">
        <v>31</v>
      </c>
      <c r="N4" s="31" t="s">
        <v>32</v>
      </c>
      <c r="O4" s="30" t="s">
        <v>33</v>
      </c>
      <c r="P4" s="30" t="s">
        <v>34</v>
      </c>
      <c r="Q4" s="30" t="s">
        <v>35</v>
      </c>
      <c r="R4" s="33" t="s">
        <v>36</v>
      </c>
      <c r="T4" s="230"/>
      <c r="U4" s="230"/>
      <c r="V4" s="250"/>
    </row>
    <row r="5" spans="1:22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42"/>
      <c r="H5" s="41">
        <v>39.9</v>
      </c>
      <c r="I5" s="43">
        <v>44.33</v>
      </c>
      <c r="J5" s="41">
        <v>37.51</v>
      </c>
      <c r="K5" s="43">
        <v>34.59</v>
      </c>
      <c r="L5" s="3"/>
      <c r="M5" s="43">
        <v>26.72</v>
      </c>
      <c r="N5" s="41">
        <v>31.19</v>
      </c>
      <c r="O5" s="43"/>
      <c r="P5" s="51">
        <v>33.29</v>
      </c>
      <c r="Q5" s="41">
        <v>39.61</v>
      </c>
      <c r="R5" s="51">
        <v>32.42</v>
      </c>
      <c r="T5" s="60">
        <f>SUM(100/12)*9</f>
        <v>75</v>
      </c>
      <c r="U5" s="61">
        <f>SUM(G5:R5)/19</f>
        <v>16.818947368421053</v>
      </c>
      <c r="V5" s="62">
        <f>U5*V29</f>
        <v>16.987136842105265</v>
      </c>
    </row>
    <row r="6" spans="1:22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8" t="s">
        <v>60</v>
      </c>
      <c r="H6" s="3" t="s">
        <v>60</v>
      </c>
      <c r="I6" s="18" t="s">
        <v>60</v>
      </c>
      <c r="J6" s="3" t="s">
        <v>60</v>
      </c>
      <c r="K6" s="18" t="s">
        <v>60</v>
      </c>
      <c r="L6" s="3" t="s">
        <v>60</v>
      </c>
      <c r="M6" s="18" t="s">
        <v>60</v>
      </c>
      <c r="N6" s="3" t="s">
        <v>60</v>
      </c>
      <c r="O6" s="18" t="s">
        <v>60</v>
      </c>
      <c r="P6" s="18" t="s">
        <v>60</v>
      </c>
      <c r="Q6" s="3" t="s">
        <v>60</v>
      </c>
      <c r="R6" s="18" t="s">
        <v>60</v>
      </c>
      <c r="T6" s="14"/>
      <c r="U6" s="63"/>
      <c r="V6" s="62"/>
    </row>
    <row r="7" spans="1:22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42">
        <v>20.81</v>
      </c>
      <c r="H7" s="41">
        <v>22.38</v>
      </c>
      <c r="I7" s="42">
        <v>23.5</v>
      </c>
      <c r="J7" s="41">
        <v>17.88</v>
      </c>
      <c r="K7" s="42">
        <v>12.12</v>
      </c>
      <c r="L7" s="41">
        <v>10.39</v>
      </c>
      <c r="M7" s="42">
        <v>12.57</v>
      </c>
      <c r="N7" s="41">
        <v>15.42</v>
      </c>
      <c r="O7" s="42">
        <v>16.56</v>
      </c>
      <c r="P7" s="42">
        <v>18.63</v>
      </c>
      <c r="Q7" s="41">
        <v>25.73</v>
      </c>
      <c r="R7" s="42">
        <v>26.23</v>
      </c>
      <c r="T7" s="14">
        <v>100</v>
      </c>
      <c r="U7" s="63">
        <f aca="true" t="shared" si="0" ref="U7:U28">SUM(G7:R7)/12</f>
        <v>18.51833333333333</v>
      </c>
      <c r="V7" s="62">
        <f>U7*V29</f>
        <v>18.703516666666665</v>
      </c>
    </row>
    <row r="8" spans="1:22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42">
        <v>25.55</v>
      </c>
      <c r="H8" s="41">
        <v>31.24</v>
      </c>
      <c r="I8" s="42">
        <v>27.24</v>
      </c>
      <c r="J8" s="41">
        <v>20.36</v>
      </c>
      <c r="K8" s="42">
        <v>13.66</v>
      </c>
      <c r="L8" s="41">
        <v>14.12</v>
      </c>
      <c r="M8" s="42">
        <v>17.17</v>
      </c>
      <c r="N8" s="41">
        <v>19.15</v>
      </c>
      <c r="O8" s="42">
        <v>21.01</v>
      </c>
      <c r="P8" s="42">
        <v>24.51</v>
      </c>
      <c r="Q8" s="41">
        <v>29.17</v>
      </c>
      <c r="R8" s="42">
        <v>24.8</v>
      </c>
      <c r="T8" s="14">
        <v>100</v>
      </c>
      <c r="U8" s="63">
        <f t="shared" si="0"/>
        <v>22.331666666666663</v>
      </c>
      <c r="V8" s="62">
        <f>U8*V29</f>
        <v>22.55498333333333</v>
      </c>
    </row>
    <row r="9" spans="1:22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42"/>
      <c r="H9" s="41">
        <v>25.61</v>
      </c>
      <c r="I9" s="42">
        <v>29.16</v>
      </c>
      <c r="J9" s="41">
        <v>17.67</v>
      </c>
      <c r="K9" s="42">
        <v>14.29</v>
      </c>
      <c r="L9" s="41">
        <v>13.28</v>
      </c>
      <c r="M9" s="42">
        <v>15.71</v>
      </c>
      <c r="N9" s="41">
        <v>17.5</v>
      </c>
      <c r="O9" s="42">
        <v>18.81</v>
      </c>
      <c r="P9" s="42">
        <v>23.5</v>
      </c>
      <c r="Q9" s="41">
        <v>30.11</v>
      </c>
      <c r="R9" s="42">
        <v>23.77</v>
      </c>
      <c r="T9" s="62">
        <f>SUM(100/12)*11</f>
        <v>91.66666666666667</v>
      </c>
      <c r="U9" s="63">
        <f>SUM(G9:R9)/11</f>
        <v>20.855454545454545</v>
      </c>
      <c r="V9" s="62">
        <f>U9*V29</f>
        <v>21.064009090909092</v>
      </c>
    </row>
    <row r="10" spans="1:22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42">
        <v>19.22</v>
      </c>
      <c r="H10" s="41">
        <v>18.98</v>
      </c>
      <c r="I10" s="42">
        <v>20.13</v>
      </c>
      <c r="J10" s="41">
        <v>15.95</v>
      </c>
      <c r="K10" s="42">
        <v>8.96</v>
      </c>
      <c r="L10" s="41">
        <v>9.63</v>
      </c>
      <c r="M10" s="42">
        <v>11.02</v>
      </c>
      <c r="N10" s="41">
        <v>13.37</v>
      </c>
      <c r="O10" s="42">
        <v>12.92</v>
      </c>
      <c r="P10" s="42">
        <v>16.59</v>
      </c>
      <c r="Q10" s="41">
        <v>19.06</v>
      </c>
      <c r="R10" s="42">
        <v>20.49</v>
      </c>
      <c r="T10" s="14">
        <v>100</v>
      </c>
      <c r="U10" s="63">
        <f t="shared" si="0"/>
        <v>15.526666666666669</v>
      </c>
      <c r="V10" s="62">
        <f>U10*V29</f>
        <v>15.681933333333335</v>
      </c>
    </row>
    <row r="11" spans="1:22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42">
        <v>26.97</v>
      </c>
      <c r="H11" s="41">
        <v>24.18</v>
      </c>
      <c r="I11" s="42">
        <v>25.27</v>
      </c>
      <c r="J11" s="41">
        <v>32.56</v>
      </c>
      <c r="K11" s="42">
        <v>11.34</v>
      </c>
      <c r="L11" s="41">
        <v>11.94</v>
      </c>
      <c r="M11" s="42">
        <v>16.79</v>
      </c>
      <c r="N11" s="41">
        <v>19.67</v>
      </c>
      <c r="O11" s="42">
        <v>16.96</v>
      </c>
      <c r="P11" s="42">
        <v>21.23</v>
      </c>
      <c r="Q11" s="41">
        <v>32.16</v>
      </c>
      <c r="R11" s="42">
        <v>25.2</v>
      </c>
      <c r="T11" s="14">
        <v>100</v>
      </c>
      <c r="U11" s="63">
        <f t="shared" si="0"/>
        <v>22.022500000000004</v>
      </c>
      <c r="V11" s="62">
        <f>U11*V29</f>
        <v>22.242725000000004</v>
      </c>
    </row>
    <row r="12" spans="1:22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42"/>
      <c r="H12" s="41">
        <v>34.6</v>
      </c>
      <c r="I12" s="42">
        <v>37.42</v>
      </c>
      <c r="J12" s="41">
        <v>18.25</v>
      </c>
      <c r="K12" s="42">
        <v>26.55</v>
      </c>
      <c r="L12" s="41">
        <v>24.08</v>
      </c>
      <c r="M12" s="42">
        <v>26.78</v>
      </c>
      <c r="N12" s="41">
        <v>26.34</v>
      </c>
      <c r="O12" s="42">
        <v>27.26</v>
      </c>
      <c r="P12" s="42">
        <v>35.49</v>
      </c>
      <c r="Q12" s="41"/>
      <c r="R12" s="42">
        <v>35.76</v>
      </c>
      <c r="T12" s="62">
        <f>SUM(100/12)*11</f>
        <v>91.66666666666667</v>
      </c>
      <c r="U12" s="63">
        <f>SUM(G12:R12)/11</f>
        <v>26.59363636363636</v>
      </c>
      <c r="V12" s="62">
        <f>U12*V29</f>
        <v>26.859572727272724</v>
      </c>
    </row>
    <row r="13" spans="1:22" ht="12.75">
      <c r="A13" s="14" t="s">
        <v>7</v>
      </c>
      <c r="B13" s="8"/>
      <c r="C13" s="16" t="s">
        <v>65</v>
      </c>
      <c r="D13" s="49"/>
      <c r="E13" s="14"/>
      <c r="F13" s="8"/>
      <c r="G13" s="42"/>
      <c r="H13" s="41"/>
      <c r="I13" s="42"/>
      <c r="J13" s="41"/>
      <c r="K13" s="42"/>
      <c r="L13" s="41"/>
      <c r="M13" s="42"/>
      <c r="N13" s="41"/>
      <c r="O13" s="42"/>
      <c r="P13" s="42"/>
      <c r="Q13" s="41"/>
      <c r="R13" s="42"/>
      <c r="T13" s="14"/>
      <c r="U13" s="63"/>
      <c r="V13" s="62"/>
    </row>
    <row r="14" spans="1:22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42">
        <v>21.72</v>
      </c>
      <c r="H14" s="41">
        <v>26.75</v>
      </c>
      <c r="I14" s="42">
        <v>29.02</v>
      </c>
      <c r="J14" s="41">
        <v>22.49</v>
      </c>
      <c r="K14" s="42">
        <v>15.78</v>
      </c>
      <c r="L14" s="41">
        <v>14.21</v>
      </c>
      <c r="M14" s="42">
        <v>14.85</v>
      </c>
      <c r="N14" s="41">
        <v>17.96</v>
      </c>
      <c r="O14" s="42">
        <v>15.18</v>
      </c>
      <c r="P14" s="42">
        <v>22.54</v>
      </c>
      <c r="Q14" s="41">
        <v>29.91</v>
      </c>
      <c r="R14" s="42">
        <v>23.63</v>
      </c>
      <c r="T14" s="14">
        <v>100</v>
      </c>
      <c r="U14" s="63">
        <f t="shared" si="0"/>
        <v>21.169999999999998</v>
      </c>
      <c r="V14" s="62">
        <f>U14*V29</f>
        <v>21.3817</v>
      </c>
    </row>
    <row r="15" spans="1:22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42">
        <v>27.26</v>
      </c>
      <c r="H15" s="41">
        <v>27.46</v>
      </c>
      <c r="I15" s="42">
        <v>30.69</v>
      </c>
      <c r="J15" s="41">
        <v>34.97</v>
      </c>
      <c r="K15" s="42">
        <v>18.26</v>
      </c>
      <c r="L15" s="3"/>
      <c r="M15" s="42">
        <v>21.49</v>
      </c>
      <c r="N15" s="41">
        <v>24.89</v>
      </c>
      <c r="O15" s="42">
        <v>26.98</v>
      </c>
      <c r="P15" s="42">
        <v>28.41</v>
      </c>
      <c r="Q15" s="41">
        <v>30.57</v>
      </c>
      <c r="R15" s="42">
        <v>29.39</v>
      </c>
      <c r="T15" s="62">
        <f>SUM(100/12)*10</f>
        <v>83.33333333333334</v>
      </c>
      <c r="U15" s="63">
        <f>SUM(G15:R15)/10</f>
        <v>30.036999999999995</v>
      </c>
      <c r="V15" s="62">
        <f>U15*V29</f>
        <v>30.337369999999996</v>
      </c>
    </row>
    <row r="16" spans="1:22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42">
        <v>34.28</v>
      </c>
      <c r="H16" s="41">
        <v>37.01</v>
      </c>
      <c r="I16" s="42">
        <v>38.05</v>
      </c>
      <c r="J16" s="41">
        <v>33.61</v>
      </c>
      <c r="K16" s="42">
        <v>20.22</v>
      </c>
      <c r="L16" s="41">
        <v>21.67</v>
      </c>
      <c r="M16" s="42">
        <v>23.59</v>
      </c>
      <c r="N16" s="41">
        <v>25.48</v>
      </c>
      <c r="O16" s="42">
        <v>28.21</v>
      </c>
      <c r="P16" s="42">
        <v>27.41</v>
      </c>
      <c r="Q16" s="41">
        <v>36.53</v>
      </c>
      <c r="R16" s="42">
        <v>32.52</v>
      </c>
      <c r="T16" s="14">
        <v>100</v>
      </c>
      <c r="U16" s="63">
        <f t="shared" si="0"/>
        <v>29.88166666666666</v>
      </c>
      <c r="V16" s="62">
        <f>U16*V29</f>
        <v>30.180483333333328</v>
      </c>
    </row>
    <row r="17" spans="1:22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42">
        <v>25.09</v>
      </c>
      <c r="H17" s="41">
        <v>25.41</v>
      </c>
      <c r="I17" s="42">
        <v>27.12</v>
      </c>
      <c r="J17" s="41">
        <v>19.4</v>
      </c>
      <c r="K17" s="42">
        <v>14.37</v>
      </c>
      <c r="L17" s="3"/>
      <c r="M17" s="42"/>
      <c r="N17" s="41">
        <v>16.01</v>
      </c>
      <c r="O17" s="42">
        <v>17.72</v>
      </c>
      <c r="P17" s="42">
        <v>20.35</v>
      </c>
      <c r="Q17" s="41">
        <v>29.15</v>
      </c>
      <c r="R17" s="42">
        <v>28.03</v>
      </c>
      <c r="T17" s="62">
        <f>SUM(100/12)*10</f>
        <v>83.33333333333334</v>
      </c>
      <c r="U17" s="63">
        <f>SUM(G17:R17)/10</f>
        <v>22.265</v>
      </c>
      <c r="V17" s="62">
        <f>U17*V29</f>
        <v>22.487650000000002</v>
      </c>
    </row>
    <row r="18" spans="1:22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42">
        <v>19.96</v>
      </c>
      <c r="H18" s="41">
        <v>27.19</v>
      </c>
      <c r="I18" s="42">
        <v>28.29</v>
      </c>
      <c r="J18" s="41">
        <v>15.19</v>
      </c>
      <c r="K18" s="42">
        <v>21.71</v>
      </c>
      <c r="L18" s="41">
        <v>13.56</v>
      </c>
      <c r="M18" s="42">
        <v>12.97</v>
      </c>
      <c r="N18" s="41">
        <v>12.33</v>
      </c>
      <c r="O18" s="42">
        <v>13.83</v>
      </c>
      <c r="P18" s="42">
        <v>21.88</v>
      </c>
      <c r="Q18" s="41">
        <v>24.85</v>
      </c>
      <c r="R18" s="42">
        <v>21.48</v>
      </c>
      <c r="T18" s="14">
        <v>100</v>
      </c>
      <c r="U18" s="63">
        <f t="shared" si="0"/>
        <v>19.436666666666667</v>
      </c>
      <c r="V18" s="62">
        <f aca="true" t="shared" si="1" ref="V18:V28">U18*V$29</f>
        <v>19.631033333333335</v>
      </c>
    </row>
    <row r="19" spans="1:22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42">
        <v>28.46</v>
      </c>
      <c r="H19" s="41">
        <v>29.78</v>
      </c>
      <c r="I19" s="42">
        <v>30.52</v>
      </c>
      <c r="J19" s="41">
        <v>50.46</v>
      </c>
      <c r="K19" s="42">
        <v>14.36</v>
      </c>
      <c r="L19" s="41">
        <v>16.51</v>
      </c>
      <c r="M19" s="42">
        <v>19.25</v>
      </c>
      <c r="N19" s="41">
        <v>21.82</v>
      </c>
      <c r="O19" s="42">
        <v>22.59</v>
      </c>
      <c r="P19" s="42">
        <v>25.55</v>
      </c>
      <c r="Q19" s="41">
        <v>34.92</v>
      </c>
      <c r="R19" s="42">
        <v>28.21</v>
      </c>
      <c r="T19" s="14">
        <v>100</v>
      </c>
      <c r="U19" s="63">
        <f t="shared" si="0"/>
        <v>26.86916666666666</v>
      </c>
      <c r="V19" s="62">
        <f t="shared" si="1"/>
        <v>27.137858333333327</v>
      </c>
    </row>
    <row r="20" spans="1:22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42">
        <v>35.55</v>
      </c>
      <c r="H20" s="41">
        <v>37.43</v>
      </c>
      <c r="I20" s="42">
        <v>48.15</v>
      </c>
      <c r="J20" s="41">
        <v>21.08</v>
      </c>
      <c r="K20" s="42">
        <v>21.46</v>
      </c>
      <c r="L20" s="41">
        <v>25.46</v>
      </c>
      <c r="M20" s="42">
        <v>28.29</v>
      </c>
      <c r="N20" s="41">
        <v>24.75</v>
      </c>
      <c r="O20" s="42">
        <v>32.58</v>
      </c>
      <c r="P20" s="42">
        <v>31.27</v>
      </c>
      <c r="Q20" s="41">
        <v>41.4</v>
      </c>
      <c r="R20" s="42">
        <v>36.74</v>
      </c>
      <c r="T20" s="14">
        <v>100</v>
      </c>
      <c r="U20" s="63">
        <f t="shared" si="0"/>
        <v>32.01333333333333</v>
      </c>
      <c r="V20" s="62">
        <f t="shared" si="1"/>
        <v>32.33346666666666</v>
      </c>
    </row>
    <row r="21" spans="1:22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42">
        <v>40.59</v>
      </c>
      <c r="H21" s="41">
        <v>40.99</v>
      </c>
      <c r="I21" s="42">
        <v>39.06</v>
      </c>
      <c r="J21" s="41">
        <v>27.51</v>
      </c>
      <c r="K21" s="42">
        <v>19.83</v>
      </c>
      <c r="L21" s="41">
        <v>22.81</v>
      </c>
      <c r="M21" s="42">
        <v>28.21</v>
      </c>
      <c r="N21" s="41">
        <v>33.74</v>
      </c>
      <c r="O21" s="42">
        <v>29.56</v>
      </c>
      <c r="P21" s="42">
        <v>31.91</v>
      </c>
      <c r="Q21" s="41"/>
      <c r="R21" s="42"/>
      <c r="T21" s="62">
        <f>SUM(100/12)*10</f>
        <v>83.33333333333334</v>
      </c>
      <c r="U21" s="63">
        <f>SUM(G21:R21)/10</f>
        <v>31.421000000000003</v>
      </c>
      <c r="V21" s="62">
        <f t="shared" si="1"/>
        <v>31.735210000000002</v>
      </c>
    </row>
    <row r="22" spans="1:22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42">
        <v>32.86</v>
      </c>
      <c r="H22" s="41">
        <v>42.98</v>
      </c>
      <c r="I22" s="42">
        <v>42.84</v>
      </c>
      <c r="J22" s="41">
        <v>27.49</v>
      </c>
      <c r="K22" s="42">
        <v>22.14</v>
      </c>
      <c r="L22" s="41">
        <v>21.93</v>
      </c>
      <c r="M22" s="42">
        <v>29.45</v>
      </c>
      <c r="N22" s="41">
        <v>26.97</v>
      </c>
      <c r="O22" s="42">
        <v>30.85</v>
      </c>
      <c r="P22" s="42">
        <v>32.57</v>
      </c>
      <c r="Q22" s="41">
        <v>41.03</v>
      </c>
      <c r="R22" s="42">
        <v>40.31</v>
      </c>
      <c r="T22" s="14">
        <v>100</v>
      </c>
      <c r="U22" s="63">
        <f t="shared" si="0"/>
        <v>32.61833333333333</v>
      </c>
      <c r="V22" s="62">
        <f t="shared" si="1"/>
        <v>32.944516666666665</v>
      </c>
    </row>
    <row r="23" spans="1:22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42">
        <v>56.64</v>
      </c>
      <c r="H23" s="41">
        <v>62.39</v>
      </c>
      <c r="I23" s="42">
        <v>29.79</v>
      </c>
      <c r="J23" s="41">
        <v>11.97</v>
      </c>
      <c r="K23" s="42">
        <v>45.18</v>
      </c>
      <c r="L23" s="41">
        <v>30.92</v>
      </c>
      <c r="M23" s="42">
        <v>42.82</v>
      </c>
      <c r="N23" s="41">
        <v>44.14</v>
      </c>
      <c r="O23" s="42">
        <v>47.69</v>
      </c>
      <c r="P23" s="42">
        <v>48.76</v>
      </c>
      <c r="Q23" s="41">
        <v>52.07</v>
      </c>
      <c r="R23" s="42">
        <v>42.38</v>
      </c>
      <c r="T23" s="14">
        <v>100</v>
      </c>
      <c r="U23" s="63">
        <f t="shared" si="0"/>
        <v>42.895833333333336</v>
      </c>
      <c r="V23" s="62">
        <f t="shared" si="1"/>
        <v>43.32479166666667</v>
      </c>
    </row>
    <row r="24" spans="1:22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42">
        <v>20.76</v>
      </c>
      <c r="H24" s="41">
        <v>25.03</v>
      </c>
      <c r="I24" s="42">
        <v>20.1</v>
      </c>
      <c r="J24" s="41">
        <v>11.63</v>
      </c>
      <c r="K24" s="42">
        <v>9.13</v>
      </c>
      <c r="L24" s="41">
        <v>8.41</v>
      </c>
      <c r="M24" s="42">
        <v>11.82</v>
      </c>
      <c r="N24" s="41">
        <v>12.97</v>
      </c>
      <c r="O24" s="42">
        <v>14.75</v>
      </c>
      <c r="P24" s="42">
        <v>17.78</v>
      </c>
      <c r="Q24" s="41">
        <v>24.99</v>
      </c>
      <c r="R24" s="42">
        <v>24.08</v>
      </c>
      <c r="T24" s="14">
        <v>100</v>
      </c>
      <c r="U24" s="63">
        <f t="shared" si="0"/>
        <v>16.787499999999998</v>
      </c>
      <c r="V24" s="62">
        <f t="shared" si="1"/>
        <v>16.955374999999997</v>
      </c>
    </row>
    <row r="25" spans="1:22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42">
        <v>44.73</v>
      </c>
      <c r="H25" s="41">
        <v>41.77</v>
      </c>
      <c r="I25" s="42">
        <v>44.71</v>
      </c>
      <c r="J25" s="41">
        <v>38.5</v>
      </c>
      <c r="K25" s="42">
        <v>35.23</v>
      </c>
      <c r="L25" s="41">
        <v>39.26</v>
      </c>
      <c r="M25" s="42">
        <v>35.16</v>
      </c>
      <c r="N25" s="41">
        <v>32.7</v>
      </c>
      <c r="O25" s="42">
        <v>38.03</v>
      </c>
      <c r="P25" s="42">
        <v>37.67</v>
      </c>
      <c r="Q25" s="41">
        <v>43.39</v>
      </c>
      <c r="R25" s="42">
        <v>40.4</v>
      </c>
      <c r="T25" s="14">
        <v>100</v>
      </c>
      <c r="U25" s="63">
        <f t="shared" si="0"/>
        <v>39.295833333333334</v>
      </c>
      <c r="V25" s="62">
        <f t="shared" si="1"/>
        <v>39.68879166666667</v>
      </c>
    </row>
    <row r="26" spans="1:22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42">
        <v>39.22</v>
      </c>
      <c r="H26" s="41">
        <v>40.29</v>
      </c>
      <c r="I26" s="42">
        <v>39.68</v>
      </c>
      <c r="J26" s="41">
        <v>33.46</v>
      </c>
      <c r="K26" s="42">
        <v>28.01</v>
      </c>
      <c r="L26" s="41">
        <v>31.7</v>
      </c>
      <c r="M26" s="42">
        <v>31.01</v>
      </c>
      <c r="N26" s="41">
        <v>30.51</v>
      </c>
      <c r="O26" s="42">
        <v>36.68</v>
      </c>
      <c r="P26" s="42">
        <v>34.97</v>
      </c>
      <c r="Q26" s="41">
        <v>40.36</v>
      </c>
      <c r="R26" s="42">
        <v>40.12</v>
      </c>
      <c r="T26" s="14">
        <v>100</v>
      </c>
      <c r="U26" s="63">
        <f t="shared" si="0"/>
        <v>35.50083333333333</v>
      </c>
      <c r="V26" s="62">
        <f t="shared" si="1"/>
        <v>35.85584166666666</v>
      </c>
    </row>
    <row r="27" spans="1:22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42">
        <v>27.57</v>
      </c>
      <c r="H27" s="41">
        <v>29.98</v>
      </c>
      <c r="I27" s="42">
        <v>34.4</v>
      </c>
      <c r="J27" s="41">
        <v>25.18</v>
      </c>
      <c r="K27" s="42">
        <v>1.11</v>
      </c>
      <c r="L27" s="41">
        <v>21.77</v>
      </c>
      <c r="M27" s="42">
        <v>25.36</v>
      </c>
      <c r="N27" s="41">
        <v>28.37</v>
      </c>
      <c r="O27" s="42">
        <v>25.52</v>
      </c>
      <c r="P27" s="42">
        <v>28.11</v>
      </c>
      <c r="Q27" s="41">
        <v>33.26</v>
      </c>
      <c r="R27" s="42">
        <v>28.22</v>
      </c>
      <c r="T27" s="14">
        <v>100</v>
      </c>
      <c r="U27" s="63">
        <f t="shared" si="0"/>
        <v>25.7375</v>
      </c>
      <c r="V27" s="62">
        <f t="shared" si="1"/>
        <v>25.994875</v>
      </c>
    </row>
    <row r="28" spans="1:22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45">
        <v>23.46</v>
      </c>
      <c r="H28" s="44">
        <v>27.79</v>
      </c>
      <c r="I28" s="45">
        <v>31.35</v>
      </c>
      <c r="J28" s="44">
        <v>24.88</v>
      </c>
      <c r="K28" s="45">
        <v>24.71</v>
      </c>
      <c r="L28" s="44">
        <v>18.45</v>
      </c>
      <c r="M28" s="45">
        <v>18.65</v>
      </c>
      <c r="N28" s="44">
        <v>22.92</v>
      </c>
      <c r="O28" s="45">
        <v>23.51</v>
      </c>
      <c r="P28" s="45">
        <v>28.43</v>
      </c>
      <c r="Q28" s="44">
        <v>29.23</v>
      </c>
      <c r="R28" s="45">
        <v>25.59</v>
      </c>
      <c r="T28" s="15">
        <v>100</v>
      </c>
      <c r="U28" s="65">
        <f t="shared" si="0"/>
        <v>24.914166666666663</v>
      </c>
      <c r="V28" s="64">
        <f t="shared" si="1"/>
        <v>25.16330833333333</v>
      </c>
    </row>
    <row r="29" ht="13.5" thickBot="1">
      <c r="V29" s="129">
        <v>1.01</v>
      </c>
    </row>
    <row r="30" spans="1:18" ht="13.5" thickTop="1">
      <c r="A30" s="4" t="s">
        <v>59</v>
      </c>
      <c r="R30" s="41"/>
    </row>
    <row r="31" spans="1:18" ht="12.75">
      <c r="A31" s="3" t="s">
        <v>60</v>
      </c>
      <c r="B31" s="6" t="s">
        <v>63</v>
      </c>
      <c r="C31" s="6"/>
      <c r="D31" s="6"/>
      <c r="E31" s="6"/>
      <c r="F31" s="6"/>
      <c r="G31" s="6"/>
      <c r="R31" s="41"/>
    </row>
    <row r="32" spans="1:18" ht="12.75">
      <c r="A32" s="2" t="s">
        <v>61</v>
      </c>
      <c r="B32" s="5" t="s">
        <v>103</v>
      </c>
      <c r="C32" s="5"/>
      <c r="D32" s="5"/>
      <c r="E32" s="5"/>
      <c r="F32" s="5"/>
      <c r="G32" s="5"/>
      <c r="R32" s="41"/>
    </row>
    <row r="33" spans="1:18" ht="12.75">
      <c r="A33" s="3" t="s">
        <v>62</v>
      </c>
      <c r="B33" s="5" t="s">
        <v>64</v>
      </c>
      <c r="C33" s="5"/>
      <c r="D33" s="5"/>
      <c r="E33" s="5"/>
      <c r="F33" s="5"/>
      <c r="G33" s="5"/>
      <c r="H33" s="5"/>
      <c r="I33" s="5"/>
      <c r="R33" s="41"/>
    </row>
    <row r="34" ht="12.75">
      <c r="R34" s="41"/>
    </row>
    <row r="35" ht="12.75">
      <c r="R35" s="41"/>
    </row>
  </sheetData>
  <sheetProtection/>
  <mergeCells count="4">
    <mergeCell ref="V3:V4"/>
    <mergeCell ref="A1:R1"/>
    <mergeCell ref="T3:T4"/>
    <mergeCell ref="U3:U4"/>
  </mergeCells>
  <printOptions/>
  <pageMargins left="0.75" right="0.75" top="1" bottom="1" header="0.5" footer="0.5"/>
  <pageSetup horizontalDpi="600" verticalDpi="600" orientation="portrait" paperSize="9" r:id="rId1"/>
  <ignoredErrors>
    <ignoredError sqref="U22:U28 U16 U6:U8 U10:U11 U18:U20 U13:U14 U5 U12" formulaRange="1"/>
    <ignoredError sqref="U9 U15 U17 U21" formula="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" width="5.57421875" style="0" bestFit="1" customWidth="1"/>
    <col min="2" max="2" width="10.140625" style="2" customWidth="1"/>
    <col min="3" max="3" width="20.140625" style="0" bestFit="1" customWidth="1"/>
    <col min="4" max="4" width="12.421875" style="0" bestFit="1" customWidth="1"/>
    <col min="5" max="6" width="8.7109375" style="2" customWidth="1"/>
    <col min="20" max="21" width="10.7109375" style="0" customWidth="1"/>
    <col min="22" max="22" width="10.8515625" style="0" customWidth="1"/>
    <col min="23" max="23" width="13.00390625" style="0" customWidth="1"/>
  </cols>
  <sheetData>
    <row r="1" spans="1:20" ht="12.75">
      <c r="A1" s="226" t="s">
        <v>83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spans="22:23" ht="13.5" thickBot="1">
      <c r="V2" s="47"/>
      <c r="W2" s="47"/>
    </row>
    <row r="3" spans="20:23" ht="13.5" thickBot="1">
      <c r="T3" s="229" t="s">
        <v>94</v>
      </c>
      <c r="U3" s="225" t="s">
        <v>96</v>
      </c>
      <c r="V3" s="236"/>
      <c r="W3" s="236" t="s">
        <v>98</v>
      </c>
    </row>
    <row r="4" spans="1:23" s="13" customFormat="1" ht="13.5" thickBot="1">
      <c r="A4" s="30" t="s">
        <v>23</v>
      </c>
      <c r="B4" s="31" t="s">
        <v>58</v>
      </c>
      <c r="C4" s="32" t="s">
        <v>24</v>
      </c>
      <c r="D4" s="46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T4" s="230"/>
      <c r="U4" s="251"/>
      <c r="V4" s="237"/>
      <c r="W4" s="236"/>
    </row>
    <row r="5" spans="1:23" ht="12.75">
      <c r="A5" s="14" t="s">
        <v>0</v>
      </c>
      <c r="B5" s="8">
        <v>1</v>
      </c>
      <c r="C5" s="16" t="s">
        <v>37</v>
      </c>
      <c r="D5" s="47" t="s">
        <v>88</v>
      </c>
      <c r="E5" s="14">
        <v>524000</v>
      </c>
      <c r="F5" s="8">
        <v>223000</v>
      </c>
      <c r="G5" s="9">
        <v>44</v>
      </c>
      <c r="H5" s="9">
        <v>40</v>
      </c>
      <c r="I5" s="36">
        <v>29</v>
      </c>
      <c r="J5" s="9">
        <v>43</v>
      </c>
      <c r="K5" s="36">
        <v>32</v>
      </c>
      <c r="L5" s="9">
        <v>34</v>
      </c>
      <c r="M5" s="36">
        <v>36</v>
      </c>
      <c r="N5" s="9">
        <v>35</v>
      </c>
      <c r="O5" s="36">
        <v>33</v>
      </c>
      <c r="P5" s="9">
        <v>36</v>
      </c>
      <c r="Q5" s="9">
        <v>39.95</v>
      </c>
      <c r="R5" s="37">
        <v>35.83</v>
      </c>
      <c r="T5" s="58">
        <v>100</v>
      </c>
      <c r="U5" s="60">
        <f>SUM(G5:R5)/12</f>
        <v>36.48166666666666</v>
      </c>
      <c r="V5" s="63">
        <f>U5*0.86</f>
        <v>31.37423333333333</v>
      </c>
      <c r="W5" s="63">
        <f>U5*0.93</f>
        <v>33.927949999999996</v>
      </c>
    </row>
    <row r="6" spans="1:23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8" t="s">
        <v>60</v>
      </c>
      <c r="H6" s="3" t="s">
        <v>60</v>
      </c>
      <c r="I6" s="18" t="s">
        <v>60</v>
      </c>
      <c r="J6" s="3" t="s">
        <v>60</v>
      </c>
      <c r="K6" s="18" t="s">
        <v>60</v>
      </c>
      <c r="L6" s="3" t="s">
        <v>60</v>
      </c>
      <c r="M6" s="18" t="s">
        <v>60</v>
      </c>
      <c r="N6" s="3" t="s">
        <v>60</v>
      </c>
      <c r="O6" s="18" t="s">
        <v>60</v>
      </c>
      <c r="P6" s="18" t="s">
        <v>60</v>
      </c>
      <c r="Q6" s="3" t="s">
        <v>60</v>
      </c>
      <c r="R6" s="18" t="s">
        <v>60</v>
      </c>
      <c r="T6" s="55"/>
      <c r="U6" s="62"/>
      <c r="V6" s="63"/>
      <c r="W6" s="63"/>
    </row>
    <row r="7" spans="1:23" ht="12.75">
      <c r="A7" s="14" t="s">
        <v>1</v>
      </c>
      <c r="B7" s="8">
        <v>2</v>
      </c>
      <c r="C7" s="16" t="s">
        <v>38</v>
      </c>
      <c r="D7" s="47" t="s">
        <v>89</v>
      </c>
      <c r="E7" s="14">
        <v>521000</v>
      </c>
      <c r="F7" s="8">
        <v>225000</v>
      </c>
      <c r="G7" s="9">
        <v>30</v>
      </c>
      <c r="H7" s="9">
        <v>24</v>
      </c>
      <c r="I7" s="34">
        <v>16</v>
      </c>
      <c r="J7" s="9">
        <v>20</v>
      </c>
      <c r="K7" s="34">
        <v>15</v>
      </c>
      <c r="L7" s="9">
        <v>15</v>
      </c>
      <c r="M7" s="34">
        <v>13</v>
      </c>
      <c r="N7" s="9">
        <v>15</v>
      </c>
      <c r="O7" s="34">
        <v>16</v>
      </c>
      <c r="P7" s="9">
        <v>19</v>
      </c>
      <c r="Q7" s="9">
        <v>27</v>
      </c>
      <c r="R7" s="37">
        <v>22.86</v>
      </c>
      <c r="S7" s="57"/>
      <c r="T7" s="55">
        <v>100</v>
      </c>
      <c r="U7" s="62">
        <f aca="true" t="shared" si="0" ref="U7:U27">SUM(G7:R7)/12</f>
        <v>19.405</v>
      </c>
      <c r="V7" s="63">
        <f aca="true" t="shared" si="1" ref="V7:V28">U7*0.86</f>
        <v>16.6883</v>
      </c>
      <c r="W7" s="63">
        <f aca="true" t="shared" si="2" ref="W7:W28">U7*0.93</f>
        <v>18.046650000000003</v>
      </c>
    </row>
    <row r="8" spans="1:23" ht="12.75">
      <c r="A8" s="14" t="s">
        <v>2</v>
      </c>
      <c r="B8" s="8">
        <v>3</v>
      </c>
      <c r="C8" s="16" t="s">
        <v>39</v>
      </c>
      <c r="D8" s="47" t="s">
        <v>89</v>
      </c>
      <c r="E8" s="14">
        <v>522000</v>
      </c>
      <c r="F8" s="8">
        <v>224000</v>
      </c>
      <c r="G8" s="9">
        <v>26</v>
      </c>
      <c r="H8" s="9">
        <v>31</v>
      </c>
      <c r="I8" s="34">
        <v>26</v>
      </c>
      <c r="J8" s="9">
        <v>24</v>
      </c>
      <c r="K8" s="34">
        <v>20</v>
      </c>
      <c r="L8" s="9">
        <v>19</v>
      </c>
      <c r="M8" s="34">
        <v>17</v>
      </c>
      <c r="N8" s="9">
        <v>18</v>
      </c>
      <c r="O8" s="34">
        <v>24</v>
      </c>
      <c r="P8" s="9">
        <v>28</v>
      </c>
      <c r="Q8" s="9">
        <v>37</v>
      </c>
      <c r="R8" s="37">
        <v>26.97</v>
      </c>
      <c r="T8" s="55">
        <v>100</v>
      </c>
      <c r="U8" s="62">
        <f t="shared" si="0"/>
        <v>24.747500000000002</v>
      </c>
      <c r="V8" s="63">
        <f t="shared" si="1"/>
        <v>21.282850000000003</v>
      </c>
      <c r="W8" s="63">
        <f t="shared" si="2"/>
        <v>23.015175000000003</v>
      </c>
    </row>
    <row r="9" spans="1:23" ht="12.75">
      <c r="A9" s="14" t="s">
        <v>3</v>
      </c>
      <c r="B9" s="8">
        <v>4</v>
      </c>
      <c r="C9" s="16" t="s">
        <v>40</v>
      </c>
      <c r="D9" s="47" t="s">
        <v>88</v>
      </c>
      <c r="E9" s="14">
        <v>524000</v>
      </c>
      <c r="F9" s="8">
        <v>224000</v>
      </c>
      <c r="G9" s="9">
        <v>30</v>
      </c>
      <c r="H9" s="9">
        <v>26</v>
      </c>
      <c r="I9" s="34">
        <v>22</v>
      </c>
      <c r="J9" s="9">
        <v>26</v>
      </c>
      <c r="K9" s="34">
        <v>14</v>
      </c>
      <c r="L9" s="9">
        <v>17</v>
      </c>
      <c r="M9" s="34">
        <v>18</v>
      </c>
      <c r="N9" s="9">
        <v>17</v>
      </c>
      <c r="O9" s="34">
        <v>19</v>
      </c>
      <c r="P9" s="9">
        <v>23</v>
      </c>
      <c r="Q9" s="9">
        <v>32</v>
      </c>
      <c r="R9" s="37">
        <v>22.97</v>
      </c>
      <c r="T9" s="55">
        <v>100</v>
      </c>
      <c r="U9" s="62">
        <f t="shared" si="0"/>
        <v>22.247500000000002</v>
      </c>
      <c r="V9" s="63">
        <f t="shared" si="1"/>
        <v>19.13285</v>
      </c>
      <c r="W9" s="63">
        <f t="shared" si="2"/>
        <v>20.690175000000004</v>
      </c>
    </row>
    <row r="10" spans="1:23" ht="12.75">
      <c r="A10" s="14" t="s">
        <v>4</v>
      </c>
      <c r="B10" s="8">
        <v>5</v>
      </c>
      <c r="C10" s="16" t="s">
        <v>41</v>
      </c>
      <c r="D10" s="47" t="s">
        <v>89</v>
      </c>
      <c r="E10" s="14">
        <v>526000</v>
      </c>
      <c r="F10" s="8">
        <v>225000</v>
      </c>
      <c r="G10" s="9">
        <v>22</v>
      </c>
      <c r="H10" s="9">
        <v>22</v>
      </c>
      <c r="I10" s="34">
        <v>14</v>
      </c>
      <c r="J10" s="9">
        <v>17</v>
      </c>
      <c r="K10" s="34">
        <v>10</v>
      </c>
      <c r="L10" s="9">
        <v>12</v>
      </c>
      <c r="M10" s="34">
        <v>10</v>
      </c>
      <c r="N10" s="9">
        <v>11</v>
      </c>
      <c r="O10" s="34">
        <v>14</v>
      </c>
      <c r="P10" s="9">
        <v>20</v>
      </c>
      <c r="Q10" s="9">
        <v>33</v>
      </c>
      <c r="R10" s="37">
        <v>17.2</v>
      </c>
      <c r="T10" s="55">
        <v>100</v>
      </c>
      <c r="U10" s="62">
        <f t="shared" si="0"/>
        <v>16.849999999999998</v>
      </c>
      <c r="V10" s="63">
        <f t="shared" si="1"/>
        <v>14.490999999999998</v>
      </c>
      <c r="W10" s="63">
        <f t="shared" si="2"/>
        <v>15.670499999999999</v>
      </c>
    </row>
    <row r="11" spans="1:23" ht="12.75">
      <c r="A11" s="14" t="s">
        <v>5</v>
      </c>
      <c r="B11" s="8">
        <v>6</v>
      </c>
      <c r="C11" s="16" t="s">
        <v>42</v>
      </c>
      <c r="D11" s="47" t="s">
        <v>89</v>
      </c>
      <c r="E11" s="14">
        <v>525000</v>
      </c>
      <c r="F11" s="8">
        <v>223000</v>
      </c>
      <c r="G11" s="9">
        <v>27</v>
      </c>
      <c r="H11" s="9">
        <v>24</v>
      </c>
      <c r="I11" s="34">
        <v>16</v>
      </c>
      <c r="J11" s="9">
        <v>21</v>
      </c>
      <c r="K11" s="34">
        <v>12</v>
      </c>
      <c r="L11" s="9">
        <v>16</v>
      </c>
      <c r="M11" s="34">
        <v>1</v>
      </c>
      <c r="N11" s="9">
        <v>8</v>
      </c>
      <c r="O11" s="34">
        <v>19</v>
      </c>
      <c r="P11" s="9">
        <v>24</v>
      </c>
      <c r="Q11" s="9">
        <v>35</v>
      </c>
      <c r="R11" s="37">
        <v>23.25</v>
      </c>
      <c r="T11" s="55">
        <v>100</v>
      </c>
      <c r="U11" s="62">
        <f t="shared" si="0"/>
        <v>18.854166666666668</v>
      </c>
      <c r="V11" s="63">
        <f t="shared" si="1"/>
        <v>16.214583333333334</v>
      </c>
      <c r="W11" s="63">
        <f t="shared" si="2"/>
        <v>17.534375</v>
      </c>
    </row>
    <row r="12" spans="1:23" ht="12.75">
      <c r="A12" s="14" t="s">
        <v>6</v>
      </c>
      <c r="B12" s="8">
        <v>7</v>
      </c>
      <c r="C12" s="16" t="s">
        <v>43</v>
      </c>
      <c r="D12" s="47" t="s">
        <v>88</v>
      </c>
      <c r="E12" s="14">
        <v>525000</v>
      </c>
      <c r="F12" s="8">
        <v>223000</v>
      </c>
      <c r="G12" s="9">
        <v>37</v>
      </c>
      <c r="H12" s="9">
        <v>38</v>
      </c>
      <c r="I12" s="34">
        <v>31</v>
      </c>
      <c r="J12" s="9">
        <v>37</v>
      </c>
      <c r="K12" s="34">
        <v>24</v>
      </c>
      <c r="L12" s="9">
        <v>26</v>
      </c>
      <c r="M12" s="34">
        <v>34</v>
      </c>
      <c r="N12" s="9">
        <v>24</v>
      </c>
      <c r="O12" s="34">
        <v>32</v>
      </c>
      <c r="P12" s="9">
        <v>35</v>
      </c>
      <c r="Q12" s="9">
        <v>43</v>
      </c>
      <c r="R12" s="37">
        <v>32.92</v>
      </c>
      <c r="T12" s="55">
        <v>100</v>
      </c>
      <c r="U12" s="62">
        <f t="shared" si="0"/>
        <v>32.82666666666667</v>
      </c>
      <c r="V12" s="63">
        <f t="shared" si="1"/>
        <v>28.230933333333333</v>
      </c>
      <c r="W12" s="63">
        <f t="shared" si="2"/>
        <v>30.528800000000004</v>
      </c>
    </row>
    <row r="13" spans="1:23" ht="12.75">
      <c r="A13" s="14" t="s">
        <v>7</v>
      </c>
      <c r="B13" s="8"/>
      <c r="C13" s="16" t="s">
        <v>65</v>
      </c>
      <c r="D13" s="47"/>
      <c r="E13" s="14"/>
      <c r="F13" s="8"/>
      <c r="G13" s="9"/>
      <c r="H13" s="9"/>
      <c r="I13" s="34"/>
      <c r="J13" s="9"/>
      <c r="K13" s="34"/>
      <c r="L13" s="9"/>
      <c r="M13" s="34"/>
      <c r="N13" s="9"/>
      <c r="O13" s="34"/>
      <c r="P13" s="9"/>
      <c r="Q13" s="9"/>
      <c r="R13" s="37"/>
      <c r="T13" s="55">
        <v>100</v>
      </c>
      <c r="U13" s="62">
        <f t="shared" si="0"/>
        <v>0</v>
      </c>
      <c r="V13" s="63">
        <f t="shared" si="1"/>
        <v>0</v>
      </c>
      <c r="W13" s="63">
        <f t="shared" si="2"/>
        <v>0</v>
      </c>
    </row>
    <row r="14" spans="1:23" ht="12.75">
      <c r="A14" s="14" t="s">
        <v>8</v>
      </c>
      <c r="B14" s="8">
        <v>8</v>
      </c>
      <c r="C14" s="16" t="s">
        <v>44</v>
      </c>
      <c r="D14" s="47" t="s">
        <v>89</v>
      </c>
      <c r="E14" s="14">
        <v>526000</v>
      </c>
      <c r="F14" s="8">
        <v>222000</v>
      </c>
      <c r="G14" s="9">
        <v>29</v>
      </c>
      <c r="H14" s="9">
        <v>26</v>
      </c>
      <c r="I14" s="34">
        <v>23</v>
      </c>
      <c r="J14" s="9">
        <v>23</v>
      </c>
      <c r="K14" s="34">
        <v>16</v>
      </c>
      <c r="L14" s="9">
        <v>19</v>
      </c>
      <c r="M14" s="34">
        <v>18</v>
      </c>
      <c r="N14" s="9">
        <v>18</v>
      </c>
      <c r="O14" s="34">
        <v>20</v>
      </c>
      <c r="P14" s="9">
        <v>25</v>
      </c>
      <c r="Q14" s="9">
        <v>35</v>
      </c>
      <c r="R14" s="37">
        <v>22.05</v>
      </c>
      <c r="T14" s="55">
        <v>100</v>
      </c>
      <c r="U14" s="62">
        <f t="shared" si="0"/>
        <v>22.837500000000002</v>
      </c>
      <c r="V14" s="63">
        <f t="shared" si="1"/>
        <v>19.64025</v>
      </c>
      <c r="W14" s="63">
        <f t="shared" si="2"/>
        <v>21.238875000000004</v>
      </c>
    </row>
    <row r="15" spans="1:23" ht="12.75">
      <c r="A15" s="14" t="s">
        <v>9</v>
      </c>
      <c r="B15" s="8">
        <v>9</v>
      </c>
      <c r="C15" s="16" t="s">
        <v>45</v>
      </c>
      <c r="D15" s="47" t="s">
        <v>88</v>
      </c>
      <c r="E15" s="14">
        <v>526000</v>
      </c>
      <c r="F15" s="8">
        <v>222000</v>
      </c>
      <c r="G15" s="9">
        <v>31</v>
      </c>
      <c r="H15" s="9">
        <v>31</v>
      </c>
      <c r="I15" s="34">
        <v>27</v>
      </c>
      <c r="J15" s="9">
        <v>33</v>
      </c>
      <c r="K15" s="34"/>
      <c r="L15" s="9">
        <v>10</v>
      </c>
      <c r="M15" s="34">
        <v>26</v>
      </c>
      <c r="N15" s="9">
        <v>24</v>
      </c>
      <c r="O15" s="34">
        <v>29</v>
      </c>
      <c r="P15" s="9">
        <v>29</v>
      </c>
      <c r="Q15" s="9">
        <v>41</v>
      </c>
      <c r="R15" s="37">
        <v>29.31</v>
      </c>
      <c r="T15" s="55">
        <v>91</v>
      </c>
      <c r="U15" s="62">
        <f>SUM(G15:R15)/11</f>
        <v>28.21</v>
      </c>
      <c r="V15" s="63">
        <f t="shared" si="1"/>
        <v>24.2606</v>
      </c>
      <c r="W15" s="63">
        <f t="shared" si="2"/>
        <v>26.235300000000002</v>
      </c>
    </row>
    <row r="16" spans="1:23" ht="12.75">
      <c r="A16" s="14" t="s">
        <v>10</v>
      </c>
      <c r="B16" s="8">
        <v>10</v>
      </c>
      <c r="C16" s="16" t="s">
        <v>46</v>
      </c>
      <c r="D16" s="47" t="s">
        <v>88</v>
      </c>
      <c r="E16" s="14">
        <v>525000</v>
      </c>
      <c r="F16" s="8">
        <v>222000</v>
      </c>
      <c r="G16" s="9">
        <v>33</v>
      </c>
      <c r="H16" s="9">
        <v>34</v>
      </c>
      <c r="I16" s="34">
        <v>28</v>
      </c>
      <c r="J16" s="9">
        <v>36</v>
      </c>
      <c r="K16" s="34">
        <v>25</v>
      </c>
      <c r="L16" s="9">
        <v>28</v>
      </c>
      <c r="M16" s="34">
        <v>25</v>
      </c>
      <c r="N16" s="9">
        <v>27</v>
      </c>
      <c r="O16" s="34">
        <v>28</v>
      </c>
      <c r="P16" s="9">
        <v>30</v>
      </c>
      <c r="Q16" s="9">
        <v>37</v>
      </c>
      <c r="R16" s="37">
        <v>33.49</v>
      </c>
      <c r="T16" s="55">
        <v>100</v>
      </c>
      <c r="U16" s="62">
        <f t="shared" si="0"/>
        <v>30.374166666666667</v>
      </c>
      <c r="V16" s="63">
        <f t="shared" si="1"/>
        <v>26.121783333333333</v>
      </c>
      <c r="W16" s="63">
        <f t="shared" si="2"/>
        <v>28.247975000000004</v>
      </c>
    </row>
    <row r="17" spans="1:23" ht="12.75">
      <c r="A17" s="14" t="s">
        <v>11</v>
      </c>
      <c r="B17" s="8">
        <v>11</v>
      </c>
      <c r="C17" s="16" t="s">
        <v>47</v>
      </c>
      <c r="D17" s="47" t="s">
        <v>88</v>
      </c>
      <c r="E17" s="14">
        <v>524000</v>
      </c>
      <c r="F17" s="8">
        <v>222000</v>
      </c>
      <c r="G17" s="9">
        <v>32</v>
      </c>
      <c r="H17" s="9">
        <v>25</v>
      </c>
      <c r="I17" s="34">
        <v>20</v>
      </c>
      <c r="J17" s="9">
        <v>26</v>
      </c>
      <c r="K17" s="34">
        <v>17</v>
      </c>
      <c r="L17" s="9">
        <v>19</v>
      </c>
      <c r="M17" s="34">
        <v>16</v>
      </c>
      <c r="N17" s="9">
        <v>19</v>
      </c>
      <c r="O17" s="34">
        <v>20</v>
      </c>
      <c r="P17" s="9">
        <v>23</v>
      </c>
      <c r="Q17" s="9">
        <v>32</v>
      </c>
      <c r="R17" s="37">
        <v>25.58</v>
      </c>
      <c r="T17" s="55">
        <v>100</v>
      </c>
      <c r="U17" s="62">
        <f t="shared" si="0"/>
        <v>22.881666666666664</v>
      </c>
      <c r="V17" s="63">
        <f t="shared" si="1"/>
        <v>19.67823333333333</v>
      </c>
      <c r="W17" s="63">
        <f t="shared" si="2"/>
        <v>21.27995</v>
      </c>
    </row>
    <row r="18" spans="1:23" ht="12.75">
      <c r="A18" s="14" t="s">
        <v>12</v>
      </c>
      <c r="B18" s="8">
        <v>12</v>
      </c>
      <c r="C18" s="16" t="s">
        <v>48</v>
      </c>
      <c r="D18" s="47" t="s">
        <v>88</v>
      </c>
      <c r="E18" s="14">
        <v>523000</v>
      </c>
      <c r="F18" s="8">
        <v>222000</v>
      </c>
      <c r="G18" s="9">
        <v>30</v>
      </c>
      <c r="H18" s="9">
        <v>28</v>
      </c>
      <c r="I18" s="34">
        <v>24</v>
      </c>
      <c r="J18" s="9">
        <v>25</v>
      </c>
      <c r="K18" s="34">
        <v>14</v>
      </c>
      <c r="L18" s="9">
        <v>15</v>
      </c>
      <c r="M18" s="34">
        <v>20</v>
      </c>
      <c r="N18" s="9">
        <v>8</v>
      </c>
      <c r="O18" s="34">
        <v>15</v>
      </c>
      <c r="P18" s="9">
        <v>22</v>
      </c>
      <c r="Q18" s="9">
        <v>33</v>
      </c>
      <c r="R18" s="37">
        <v>13.47</v>
      </c>
      <c r="T18" s="55">
        <v>100</v>
      </c>
      <c r="U18" s="62">
        <f t="shared" si="0"/>
        <v>20.6225</v>
      </c>
      <c r="V18" s="63">
        <f t="shared" si="1"/>
        <v>17.73535</v>
      </c>
      <c r="W18" s="63">
        <f t="shared" si="2"/>
        <v>19.178925</v>
      </c>
    </row>
    <row r="19" spans="1:23" ht="12.75">
      <c r="A19" s="14" t="s">
        <v>13</v>
      </c>
      <c r="B19" s="8">
        <v>13</v>
      </c>
      <c r="C19" s="16" t="s">
        <v>49</v>
      </c>
      <c r="D19" s="47" t="s">
        <v>88</v>
      </c>
      <c r="E19" s="14">
        <v>523032</v>
      </c>
      <c r="F19" s="8">
        <v>226055</v>
      </c>
      <c r="G19" s="9">
        <v>32</v>
      </c>
      <c r="H19" s="9">
        <v>28</v>
      </c>
      <c r="I19" s="34">
        <v>20</v>
      </c>
      <c r="J19" s="9">
        <v>23</v>
      </c>
      <c r="K19" s="34">
        <v>19</v>
      </c>
      <c r="L19" s="9">
        <v>24</v>
      </c>
      <c r="M19" s="34">
        <v>19</v>
      </c>
      <c r="N19" s="9">
        <v>21</v>
      </c>
      <c r="O19" s="34">
        <v>24</v>
      </c>
      <c r="P19" s="9">
        <v>28</v>
      </c>
      <c r="Q19" s="9">
        <v>34</v>
      </c>
      <c r="R19" s="37">
        <v>28.51</v>
      </c>
      <c r="T19" s="55">
        <v>100</v>
      </c>
      <c r="U19" s="62">
        <f t="shared" si="0"/>
        <v>25.0425</v>
      </c>
      <c r="V19" s="63">
        <f t="shared" si="1"/>
        <v>21.53655</v>
      </c>
      <c r="W19" s="63">
        <f t="shared" si="2"/>
        <v>23.289525</v>
      </c>
    </row>
    <row r="20" spans="1:23" ht="12.75">
      <c r="A20" s="14" t="s">
        <v>14</v>
      </c>
      <c r="B20" s="8">
        <v>14</v>
      </c>
      <c r="C20" s="16" t="s">
        <v>50</v>
      </c>
      <c r="D20" s="47" t="s">
        <v>88</v>
      </c>
      <c r="E20" s="14">
        <v>523594</v>
      </c>
      <c r="F20" s="8">
        <v>223954</v>
      </c>
      <c r="G20" s="9">
        <v>41</v>
      </c>
      <c r="H20" s="9">
        <v>37</v>
      </c>
      <c r="I20" s="34">
        <v>32</v>
      </c>
      <c r="J20" s="9">
        <v>36</v>
      </c>
      <c r="K20" s="34">
        <v>24</v>
      </c>
      <c r="L20" s="9">
        <v>35</v>
      </c>
      <c r="M20" s="34">
        <v>33</v>
      </c>
      <c r="N20" s="9">
        <v>29</v>
      </c>
      <c r="O20" s="34">
        <v>28</v>
      </c>
      <c r="P20" s="9">
        <v>37</v>
      </c>
      <c r="Q20" s="9">
        <v>50</v>
      </c>
      <c r="R20" s="37">
        <v>39.44</v>
      </c>
      <c r="T20" s="55">
        <v>100</v>
      </c>
      <c r="U20" s="62">
        <f t="shared" si="0"/>
        <v>35.12</v>
      </c>
      <c r="V20" s="63">
        <f t="shared" si="1"/>
        <v>30.2032</v>
      </c>
      <c r="W20" s="63">
        <f t="shared" si="2"/>
        <v>32.6616</v>
      </c>
    </row>
    <row r="21" spans="1:23" ht="12.75">
      <c r="A21" s="14" t="s">
        <v>15</v>
      </c>
      <c r="B21" s="8">
        <v>15</v>
      </c>
      <c r="C21" s="16" t="s">
        <v>51</v>
      </c>
      <c r="D21" s="47" t="s">
        <v>88</v>
      </c>
      <c r="E21" s="14">
        <v>523594</v>
      </c>
      <c r="F21" s="8">
        <v>223594</v>
      </c>
      <c r="G21" s="9">
        <v>53</v>
      </c>
      <c r="H21" s="9">
        <v>42</v>
      </c>
      <c r="I21" s="34">
        <v>34</v>
      </c>
      <c r="J21" s="9">
        <v>39</v>
      </c>
      <c r="K21" s="34">
        <v>27</v>
      </c>
      <c r="L21" s="9">
        <v>33</v>
      </c>
      <c r="M21" s="34">
        <v>34</v>
      </c>
      <c r="N21" s="9">
        <v>30</v>
      </c>
      <c r="O21" s="34">
        <v>33</v>
      </c>
      <c r="P21" s="9">
        <v>37</v>
      </c>
      <c r="Q21" s="9">
        <v>44</v>
      </c>
      <c r="R21" s="37">
        <v>35.95</v>
      </c>
      <c r="T21" s="55">
        <v>100</v>
      </c>
      <c r="U21" s="62">
        <f t="shared" si="0"/>
        <v>36.829166666666666</v>
      </c>
      <c r="V21" s="63">
        <f t="shared" si="1"/>
        <v>31.67308333333333</v>
      </c>
      <c r="W21" s="63">
        <f t="shared" si="2"/>
        <v>34.251125</v>
      </c>
    </row>
    <row r="22" spans="1:23" ht="12.75">
      <c r="A22" s="14" t="s">
        <v>16</v>
      </c>
      <c r="B22" s="8">
        <v>16</v>
      </c>
      <c r="C22" s="16" t="s">
        <v>52</v>
      </c>
      <c r="D22" s="47" t="s">
        <v>88</v>
      </c>
      <c r="E22" s="14">
        <v>523594</v>
      </c>
      <c r="F22" s="8">
        <v>223594</v>
      </c>
      <c r="G22" s="9">
        <v>42</v>
      </c>
      <c r="H22" s="9">
        <v>36</v>
      </c>
      <c r="I22" s="34">
        <v>33</v>
      </c>
      <c r="J22" s="9">
        <v>37</v>
      </c>
      <c r="K22" s="34">
        <v>24</v>
      </c>
      <c r="L22" s="9">
        <v>37</v>
      </c>
      <c r="M22" s="34">
        <v>28</v>
      </c>
      <c r="N22" s="9">
        <v>28</v>
      </c>
      <c r="O22" s="34">
        <v>29</v>
      </c>
      <c r="P22" s="9">
        <v>37</v>
      </c>
      <c r="Q22" s="9">
        <v>47</v>
      </c>
      <c r="R22" s="37">
        <v>39.98</v>
      </c>
      <c r="T22" s="55">
        <v>100</v>
      </c>
      <c r="U22" s="62">
        <f t="shared" si="0"/>
        <v>34.83166666666667</v>
      </c>
      <c r="V22" s="63">
        <f t="shared" si="1"/>
        <v>29.955233333333336</v>
      </c>
      <c r="W22" s="63">
        <f t="shared" si="2"/>
        <v>32.39345000000001</v>
      </c>
    </row>
    <row r="23" spans="1:23" ht="12.75">
      <c r="A23" s="14" t="s">
        <v>17</v>
      </c>
      <c r="B23" s="8">
        <v>17</v>
      </c>
      <c r="C23" s="16" t="s">
        <v>53</v>
      </c>
      <c r="D23" s="47" t="s">
        <v>88</v>
      </c>
      <c r="E23" s="14">
        <v>522695</v>
      </c>
      <c r="F23" s="8">
        <v>226552</v>
      </c>
      <c r="G23" s="9">
        <v>59</v>
      </c>
      <c r="H23" s="9">
        <v>48</v>
      </c>
      <c r="I23" s="34">
        <v>47</v>
      </c>
      <c r="J23" s="9">
        <v>58</v>
      </c>
      <c r="K23" s="34">
        <v>46</v>
      </c>
      <c r="L23" s="9">
        <v>49</v>
      </c>
      <c r="M23" s="34">
        <v>46</v>
      </c>
      <c r="N23" s="9">
        <v>46</v>
      </c>
      <c r="O23" s="34">
        <v>48</v>
      </c>
      <c r="P23" s="9">
        <v>46</v>
      </c>
      <c r="Q23" s="9">
        <v>52</v>
      </c>
      <c r="R23" s="37">
        <v>51.16</v>
      </c>
      <c r="T23" s="55">
        <v>100</v>
      </c>
      <c r="U23" s="62">
        <f t="shared" si="0"/>
        <v>49.68</v>
      </c>
      <c r="V23" s="63">
        <f t="shared" si="1"/>
        <v>42.7248</v>
      </c>
      <c r="W23" s="63">
        <f t="shared" si="2"/>
        <v>46.202400000000004</v>
      </c>
    </row>
    <row r="24" spans="1:23" ht="12.75">
      <c r="A24" s="14" t="s">
        <v>18</v>
      </c>
      <c r="B24" s="8">
        <v>18</v>
      </c>
      <c r="C24" s="16" t="s">
        <v>54</v>
      </c>
      <c r="D24" s="47" t="s">
        <v>89</v>
      </c>
      <c r="E24" s="14">
        <v>525000</v>
      </c>
      <c r="F24" s="8">
        <v>224000</v>
      </c>
      <c r="G24" s="9">
        <v>24</v>
      </c>
      <c r="H24" s="9">
        <v>24</v>
      </c>
      <c r="I24" s="34">
        <v>39</v>
      </c>
      <c r="J24" s="9">
        <v>17</v>
      </c>
      <c r="K24" s="34">
        <v>13</v>
      </c>
      <c r="L24" s="9">
        <v>12</v>
      </c>
      <c r="M24" s="34">
        <v>12</v>
      </c>
      <c r="N24" s="9">
        <v>13</v>
      </c>
      <c r="O24" s="34">
        <v>16</v>
      </c>
      <c r="P24" s="9">
        <v>18</v>
      </c>
      <c r="Q24" s="9">
        <v>28</v>
      </c>
      <c r="R24" s="37">
        <v>18.88</v>
      </c>
      <c r="T24" s="55">
        <v>100</v>
      </c>
      <c r="U24" s="62">
        <f t="shared" si="0"/>
        <v>19.573333333333334</v>
      </c>
      <c r="V24" s="63">
        <f t="shared" si="1"/>
        <v>16.833066666666667</v>
      </c>
      <c r="W24" s="63">
        <f t="shared" si="2"/>
        <v>18.203200000000002</v>
      </c>
    </row>
    <row r="25" spans="1:23" ht="12.75">
      <c r="A25" s="14" t="s">
        <v>19</v>
      </c>
      <c r="B25" s="8">
        <v>19</v>
      </c>
      <c r="C25" s="16" t="s">
        <v>57</v>
      </c>
      <c r="D25" s="47" t="s">
        <v>88</v>
      </c>
      <c r="E25" s="14">
        <v>522000</v>
      </c>
      <c r="F25" s="8">
        <v>226000</v>
      </c>
      <c r="G25" s="9">
        <v>48</v>
      </c>
      <c r="H25" s="9">
        <v>41</v>
      </c>
      <c r="I25" s="34"/>
      <c r="J25" s="9">
        <v>52</v>
      </c>
      <c r="K25" s="34">
        <v>34</v>
      </c>
      <c r="L25" s="9">
        <v>35</v>
      </c>
      <c r="M25" s="34">
        <v>36</v>
      </c>
      <c r="N25" s="9">
        <v>34</v>
      </c>
      <c r="O25" s="34">
        <v>34</v>
      </c>
      <c r="P25" s="9">
        <v>39</v>
      </c>
      <c r="Q25" s="9">
        <v>39</v>
      </c>
      <c r="R25" s="37">
        <v>44.97</v>
      </c>
      <c r="T25" s="55">
        <v>91</v>
      </c>
      <c r="U25" s="62">
        <f>SUM(G25:R25)/11</f>
        <v>39.724545454545456</v>
      </c>
      <c r="V25" s="63">
        <f t="shared" si="1"/>
        <v>34.16310909090909</v>
      </c>
      <c r="W25" s="63">
        <f t="shared" si="2"/>
        <v>36.943827272727276</v>
      </c>
    </row>
    <row r="26" spans="1:23" ht="12.75">
      <c r="A26" s="14" t="s">
        <v>20</v>
      </c>
      <c r="B26" s="8">
        <v>20</v>
      </c>
      <c r="C26" s="16" t="s">
        <v>56</v>
      </c>
      <c r="D26" s="47" t="s">
        <v>88</v>
      </c>
      <c r="E26" s="14">
        <v>522000</v>
      </c>
      <c r="F26" s="8">
        <v>226000</v>
      </c>
      <c r="G26" s="9">
        <v>44</v>
      </c>
      <c r="H26" s="9">
        <v>38</v>
      </c>
      <c r="I26" s="34">
        <v>29</v>
      </c>
      <c r="J26" s="9">
        <v>43</v>
      </c>
      <c r="K26" s="34">
        <v>30</v>
      </c>
      <c r="L26" s="9">
        <v>34</v>
      </c>
      <c r="M26" s="34">
        <v>33</v>
      </c>
      <c r="N26" s="9">
        <v>33</v>
      </c>
      <c r="O26" s="34">
        <v>31</v>
      </c>
      <c r="P26" s="9">
        <v>38</v>
      </c>
      <c r="Q26" s="9">
        <v>40</v>
      </c>
      <c r="R26" s="37">
        <v>36.91</v>
      </c>
      <c r="T26" s="55">
        <v>100</v>
      </c>
      <c r="U26" s="62">
        <f t="shared" si="0"/>
        <v>35.82583333333333</v>
      </c>
      <c r="V26" s="63">
        <f t="shared" si="1"/>
        <v>30.810216666666662</v>
      </c>
      <c r="W26" s="63">
        <f t="shared" si="2"/>
        <v>33.318025</v>
      </c>
    </row>
    <row r="27" spans="1:23" ht="12.75">
      <c r="A27" s="14" t="s">
        <v>21</v>
      </c>
      <c r="B27" s="8">
        <v>21</v>
      </c>
      <c r="C27" s="16" t="s">
        <v>90</v>
      </c>
      <c r="D27" s="47" t="s">
        <v>88</v>
      </c>
      <c r="E27" s="14">
        <v>523000</v>
      </c>
      <c r="F27" s="8">
        <v>225000</v>
      </c>
      <c r="G27" s="9">
        <v>36</v>
      </c>
      <c r="H27" s="9">
        <v>32</v>
      </c>
      <c r="I27" s="34">
        <v>28</v>
      </c>
      <c r="J27" s="9">
        <v>32</v>
      </c>
      <c r="K27" s="34">
        <v>25</v>
      </c>
      <c r="L27" s="9">
        <v>26</v>
      </c>
      <c r="M27" s="34">
        <v>29</v>
      </c>
      <c r="N27" s="9">
        <v>25</v>
      </c>
      <c r="O27" s="34">
        <v>26</v>
      </c>
      <c r="P27" s="9">
        <v>32</v>
      </c>
      <c r="Q27" s="9">
        <v>37</v>
      </c>
      <c r="R27" s="37">
        <v>27.68</v>
      </c>
      <c r="T27" s="55">
        <v>100</v>
      </c>
      <c r="U27" s="62">
        <f t="shared" si="0"/>
        <v>29.64</v>
      </c>
      <c r="V27" s="63">
        <f t="shared" si="1"/>
        <v>25.4904</v>
      </c>
      <c r="W27" s="63">
        <f t="shared" si="2"/>
        <v>27.5652</v>
      </c>
    </row>
    <row r="28" spans="1:23" ht="13.5" thickBot="1">
      <c r="A28" s="15" t="s">
        <v>22</v>
      </c>
      <c r="B28" s="11">
        <v>22</v>
      </c>
      <c r="C28" s="17" t="s">
        <v>55</v>
      </c>
      <c r="D28" s="48" t="s">
        <v>88</v>
      </c>
      <c r="E28" s="15">
        <v>523372</v>
      </c>
      <c r="F28" s="11">
        <v>224774</v>
      </c>
      <c r="G28" s="39"/>
      <c r="H28" s="39"/>
      <c r="I28" s="38">
        <v>22</v>
      </c>
      <c r="J28" s="39">
        <v>33</v>
      </c>
      <c r="K28" s="38">
        <v>20</v>
      </c>
      <c r="L28" s="39">
        <v>23</v>
      </c>
      <c r="M28" s="38">
        <v>24</v>
      </c>
      <c r="N28" s="39">
        <v>21</v>
      </c>
      <c r="O28" s="38">
        <v>21</v>
      </c>
      <c r="P28" s="39">
        <v>29</v>
      </c>
      <c r="Q28" s="39">
        <v>34</v>
      </c>
      <c r="R28" s="40">
        <v>23.41</v>
      </c>
      <c r="T28" s="56">
        <v>83</v>
      </c>
      <c r="U28" s="64">
        <f>SUM(G28:R28)/10</f>
        <v>25.041</v>
      </c>
      <c r="V28" s="63">
        <f t="shared" si="1"/>
        <v>21.53526</v>
      </c>
      <c r="W28" s="63">
        <f t="shared" si="2"/>
        <v>23.288130000000002</v>
      </c>
    </row>
    <row r="29" spans="22:23" ht="12.75">
      <c r="V29" s="47"/>
      <c r="W29" s="47"/>
    </row>
    <row r="30" ht="12.75">
      <c r="A30" s="4" t="s">
        <v>59</v>
      </c>
    </row>
    <row r="31" spans="1:7" ht="12.75">
      <c r="A31" s="3" t="s">
        <v>60</v>
      </c>
      <c r="B31" s="6" t="s">
        <v>63</v>
      </c>
      <c r="C31" s="6"/>
      <c r="D31" s="6"/>
      <c r="E31" s="54"/>
      <c r="F31" s="54"/>
      <c r="G31" s="6"/>
    </row>
    <row r="32" spans="1:7" ht="12.75">
      <c r="A32" s="2" t="s">
        <v>61</v>
      </c>
      <c r="B32" s="5" t="s">
        <v>103</v>
      </c>
      <c r="C32" s="5"/>
      <c r="D32" s="5"/>
      <c r="G32" s="5"/>
    </row>
    <row r="33" spans="1:9" ht="12.75">
      <c r="A33" s="3" t="s">
        <v>62</v>
      </c>
      <c r="B33" s="5" t="s">
        <v>64</v>
      </c>
      <c r="C33" s="5"/>
      <c r="D33" s="5"/>
      <c r="G33" s="5"/>
      <c r="H33" s="5"/>
      <c r="I33" s="5"/>
    </row>
  </sheetData>
  <sheetProtection/>
  <mergeCells count="5">
    <mergeCell ref="W3:W4"/>
    <mergeCell ref="A1:R1"/>
    <mergeCell ref="U3:U4"/>
    <mergeCell ref="T3:T4"/>
    <mergeCell ref="V3:V4"/>
  </mergeCells>
  <printOptions/>
  <pageMargins left="0.75" right="0.75" top="1" bottom="1" header="0.5" footer="0.5"/>
  <pageSetup fitToHeight="1" fitToWidth="1" horizontalDpi="600" verticalDpi="600" orientation="landscape" paperSize="9" scale="57"/>
  <ignoredErrors>
    <ignoredError sqref="U7 U5:U6 U8:U14 U16:U24 U26:U28" formulaRange="1"/>
    <ignoredError sqref="U15 U25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8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1" ht="12.75">
      <c r="A1" s="226" t="s">
        <v>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  <c r="U1" s="1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24">
        <v>46</v>
      </c>
      <c r="H5" s="24">
        <v>44</v>
      </c>
      <c r="I5" s="23">
        <v>34</v>
      </c>
      <c r="J5" s="24">
        <v>36</v>
      </c>
      <c r="K5" s="23">
        <v>31</v>
      </c>
      <c r="L5" s="24">
        <v>33</v>
      </c>
      <c r="M5" s="23">
        <v>37</v>
      </c>
      <c r="N5" s="24">
        <v>35</v>
      </c>
      <c r="O5" s="23">
        <v>36</v>
      </c>
      <c r="P5" s="24">
        <v>37</v>
      </c>
      <c r="Q5" s="24">
        <v>44</v>
      </c>
      <c r="R5" s="25">
        <v>45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8" t="s">
        <v>60</v>
      </c>
      <c r="H6" s="3" t="s">
        <v>60</v>
      </c>
      <c r="I6" s="18" t="s">
        <v>60</v>
      </c>
      <c r="J6" s="3" t="s">
        <v>60</v>
      </c>
      <c r="K6" s="18" t="s">
        <v>60</v>
      </c>
      <c r="L6" s="3" t="s">
        <v>60</v>
      </c>
      <c r="M6" s="18" t="s">
        <v>60</v>
      </c>
      <c r="N6" s="3" t="s">
        <v>60</v>
      </c>
      <c r="O6" s="18" t="s">
        <v>60</v>
      </c>
      <c r="P6" s="18" t="s">
        <v>60</v>
      </c>
      <c r="Q6" s="3" t="s">
        <v>60</v>
      </c>
      <c r="R6" s="18" t="s">
        <v>60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24">
        <v>26</v>
      </c>
      <c r="H7" s="24">
        <v>24</v>
      </c>
      <c r="I7" s="23">
        <v>18</v>
      </c>
      <c r="J7" s="24">
        <v>15</v>
      </c>
      <c r="K7" s="23">
        <v>12</v>
      </c>
      <c r="L7" s="24">
        <v>12</v>
      </c>
      <c r="M7" s="23">
        <v>15</v>
      </c>
      <c r="N7" s="24">
        <v>14</v>
      </c>
      <c r="O7" s="23">
        <v>17</v>
      </c>
      <c r="P7" s="24">
        <v>19</v>
      </c>
      <c r="Q7" s="24">
        <v>25</v>
      </c>
      <c r="R7" s="25">
        <v>33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24">
        <v>31</v>
      </c>
      <c r="H8" s="24">
        <v>32</v>
      </c>
      <c r="I8" s="23">
        <v>24</v>
      </c>
      <c r="J8" s="24">
        <v>20</v>
      </c>
      <c r="K8" s="23">
        <v>14</v>
      </c>
      <c r="L8" s="24">
        <v>15</v>
      </c>
      <c r="M8" s="23">
        <v>21</v>
      </c>
      <c r="N8" s="24">
        <v>18</v>
      </c>
      <c r="O8" s="23">
        <v>21</v>
      </c>
      <c r="P8" s="24">
        <v>23</v>
      </c>
      <c r="Q8" s="24">
        <v>29</v>
      </c>
      <c r="R8" s="25"/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24">
        <v>33</v>
      </c>
      <c r="H9" s="24">
        <v>30</v>
      </c>
      <c r="I9" s="23">
        <v>23</v>
      </c>
      <c r="J9" s="24">
        <v>18</v>
      </c>
      <c r="K9" s="23">
        <v>14</v>
      </c>
      <c r="L9" s="24">
        <v>16</v>
      </c>
      <c r="M9" s="23">
        <v>18</v>
      </c>
      <c r="N9" s="24">
        <v>17</v>
      </c>
      <c r="O9" s="23">
        <v>21</v>
      </c>
      <c r="P9" s="24">
        <v>22</v>
      </c>
      <c r="Q9" s="24">
        <v>30</v>
      </c>
      <c r="R9" s="25">
        <v>34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24">
        <v>26</v>
      </c>
      <c r="H10" s="24">
        <v>22</v>
      </c>
      <c r="I10" s="23">
        <v>17</v>
      </c>
      <c r="J10" s="24">
        <v>13</v>
      </c>
      <c r="K10" s="23">
        <v>8</v>
      </c>
      <c r="L10" s="24">
        <v>9</v>
      </c>
      <c r="M10" s="23">
        <v>11</v>
      </c>
      <c r="N10" s="24">
        <v>10</v>
      </c>
      <c r="O10" s="23">
        <v>15</v>
      </c>
      <c r="P10" s="24">
        <v>16</v>
      </c>
      <c r="Q10" s="24">
        <v>23</v>
      </c>
      <c r="R10" s="25">
        <v>22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24">
        <v>31</v>
      </c>
      <c r="H11" s="24">
        <v>27</v>
      </c>
      <c r="I11" s="23">
        <v>20</v>
      </c>
      <c r="J11" s="24">
        <v>16</v>
      </c>
      <c r="K11" s="23">
        <v>12</v>
      </c>
      <c r="L11" s="24">
        <v>12</v>
      </c>
      <c r="M11" s="23">
        <v>15</v>
      </c>
      <c r="N11" s="24">
        <v>14</v>
      </c>
      <c r="O11" s="23">
        <v>18</v>
      </c>
      <c r="P11" s="24">
        <v>18</v>
      </c>
      <c r="Q11" s="24">
        <v>27</v>
      </c>
      <c r="R11" s="25">
        <v>30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24">
        <v>42</v>
      </c>
      <c r="H12" s="24">
        <v>41</v>
      </c>
      <c r="I12" s="23">
        <v>29</v>
      </c>
      <c r="J12" s="24">
        <v>27</v>
      </c>
      <c r="K12" s="23">
        <v>24</v>
      </c>
      <c r="L12" s="24"/>
      <c r="M12" s="23"/>
      <c r="N12" s="24"/>
      <c r="O12" s="23">
        <v>31</v>
      </c>
      <c r="P12" s="24">
        <v>32</v>
      </c>
      <c r="Q12" s="24">
        <v>40</v>
      </c>
      <c r="R12" s="25">
        <v>43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24"/>
      <c r="H13" s="24"/>
      <c r="I13" s="23"/>
      <c r="J13" s="24"/>
      <c r="K13" s="23"/>
      <c r="L13" s="24"/>
      <c r="M13" s="23"/>
      <c r="N13" s="24"/>
      <c r="O13" s="23"/>
      <c r="P13" s="24"/>
      <c r="Q13" s="24"/>
      <c r="R13" s="25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24">
        <v>30</v>
      </c>
      <c r="H14" s="24">
        <v>30</v>
      </c>
      <c r="I14" s="23">
        <v>21</v>
      </c>
      <c r="J14" s="24">
        <v>22</v>
      </c>
      <c r="K14" s="23">
        <v>14</v>
      </c>
      <c r="L14" s="24">
        <v>17</v>
      </c>
      <c r="M14" s="23">
        <v>17</v>
      </c>
      <c r="N14" s="24">
        <v>16</v>
      </c>
      <c r="O14" s="23">
        <v>21</v>
      </c>
      <c r="P14" s="24">
        <v>28</v>
      </c>
      <c r="Q14" s="24">
        <v>32</v>
      </c>
      <c r="R14" s="25">
        <v>32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24">
        <v>35</v>
      </c>
      <c r="H15" s="24">
        <v>34</v>
      </c>
      <c r="I15" s="23">
        <v>24</v>
      </c>
      <c r="J15" s="24">
        <v>27</v>
      </c>
      <c r="K15" s="23">
        <v>20</v>
      </c>
      <c r="L15" s="24">
        <v>24</v>
      </c>
      <c r="M15" s="23">
        <v>24</v>
      </c>
      <c r="N15" s="24">
        <v>25</v>
      </c>
      <c r="O15" s="23">
        <v>25</v>
      </c>
      <c r="P15" s="24">
        <v>27</v>
      </c>
      <c r="Q15" s="24">
        <v>37</v>
      </c>
      <c r="R15" s="25">
        <v>37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24">
        <v>37</v>
      </c>
      <c r="H16" s="24">
        <v>38</v>
      </c>
      <c r="I16" s="23">
        <v>29</v>
      </c>
      <c r="J16" s="24">
        <v>24</v>
      </c>
      <c r="K16" s="23">
        <v>25</v>
      </c>
      <c r="L16" s="24">
        <v>24</v>
      </c>
      <c r="M16" s="23">
        <v>31</v>
      </c>
      <c r="N16" s="24">
        <v>26</v>
      </c>
      <c r="O16" s="23">
        <v>31</v>
      </c>
      <c r="P16" s="24">
        <v>28</v>
      </c>
      <c r="Q16" s="24">
        <v>29</v>
      </c>
      <c r="R16" s="25">
        <v>40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24">
        <v>33</v>
      </c>
      <c r="H17" s="24">
        <v>30</v>
      </c>
      <c r="I17" s="23">
        <v>22</v>
      </c>
      <c r="J17" s="24">
        <v>20</v>
      </c>
      <c r="K17" s="23">
        <v>16</v>
      </c>
      <c r="L17" s="24">
        <v>15</v>
      </c>
      <c r="M17" s="23">
        <v>19</v>
      </c>
      <c r="N17" s="24">
        <v>17</v>
      </c>
      <c r="O17" s="23">
        <v>19</v>
      </c>
      <c r="P17" s="24">
        <v>22</v>
      </c>
      <c r="Q17" s="24">
        <v>32</v>
      </c>
      <c r="R17" s="25">
        <v>38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32</v>
      </c>
      <c r="H18" s="24">
        <v>36</v>
      </c>
      <c r="I18" s="23">
        <v>21</v>
      </c>
      <c r="J18" s="24">
        <v>19</v>
      </c>
      <c r="K18" s="23">
        <v>21</v>
      </c>
      <c r="L18" s="24">
        <v>19</v>
      </c>
      <c r="M18" s="23">
        <v>13</v>
      </c>
      <c r="N18" s="24">
        <v>15</v>
      </c>
      <c r="O18" s="23">
        <v>16</v>
      </c>
      <c r="P18" s="24">
        <v>22</v>
      </c>
      <c r="Q18" s="24">
        <v>30</v>
      </c>
      <c r="R18" s="25">
        <v>33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24">
        <v>34</v>
      </c>
      <c r="H19" s="24">
        <v>30</v>
      </c>
      <c r="I19" s="23">
        <v>25</v>
      </c>
      <c r="J19" s="24">
        <v>18</v>
      </c>
      <c r="K19" s="23">
        <v>14</v>
      </c>
      <c r="L19" s="24">
        <v>14</v>
      </c>
      <c r="M19" s="23">
        <v>22</v>
      </c>
      <c r="N19" s="24">
        <v>19</v>
      </c>
      <c r="O19" s="23">
        <v>21</v>
      </c>
      <c r="P19" s="24">
        <v>24</v>
      </c>
      <c r="Q19" s="24">
        <v>31</v>
      </c>
      <c r="R19" s="25">
        <v>33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24">
        <v>39</v>
      </c>
      <c r="H20" s="24">
        <v>48</v>
      </c>
      <c r="I20" s="23">
        <v>40</v>
      </c>
      <c r="J20" s="24">
        <v>35</v>
      </c>
      <c r="K20" s="23">
        <v>22</v>
      </c>
      <c r="L20" s="24">
        <v>31</v>
      </c>
      <c r="M20" s="23">
        <v>32</v>
      </c>
      <c r="N20" s="24">
        <v>29</v>
      </c>
      <c r="O20" s="23">
        <v>36</v>
      </c>
      <c r="P20" s="24">
        <v>35</v>
      </c>
      <c r="Q20" s="24">
        <v>45</v>
      </c>
      <c r="R20" s="25">
        <v>41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24">
        <v>47</v>
      </c>
      <c r="H21" s="24">
        <v>42</v>
      </c>
      <c r="I21" s="23">
        <v>38</v>
      </c>
      <c r="J21" s="24">
        <v>34</v>
      </c>
      <c r="K21" s="23">
        <v>26</v>
      </c>
      <c r="L21" s="24">
        <v>25</v>
      </c>
      <c r="M21" s="23">
        <v>36</v>
      </c>
      <c r="N21" s="24">
        <v>26</v>
      </c>
      <c r="O21" s="23">
        <v>31</v>
      </c>
      <c r="P21" s="24">
        <v>40</v>
      </c>
      <c r="Q21" s="24">
        <v>47</v>
      </c>
      <c r="R21" s="25">
        <v>43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24">
        <v>48</v>
      </c>
      <c r="H22" s="24">
        <v>41</v>
      </c>
      <c r="I22" s="23">
        <v>33</v>
      </c>
      <c r="J22" s="24">
        <v>32</v>
      </c>
      <c r="K22" s="23">
        <v>24</v>
      </c>
      <c r="L22" s="24">
        <v>27</v>
      </c>
      <c r="M22" s="23">
        <v>32</v>
      </c>
      <c r="N22" s="24">
        <v>32</v>
      </c>
      <c r="O22" s="23">
        <v>32</v>
      </c>
      <c r="P22" s="24">
        <v>35</v>
      </c>
      <c r="Q22" s="24">
        <v>49</v>
      </c>
      <c r="R22" s="25">
        <v>47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24">
        <v>61</v>
      </c>
      <c r="H23" s="24">
        <v>58</v>
      </c>
      <c r="I23" s="23">
        <v>44</v>
      </c>
      <c r="J23" s="24">
        <v>42</v>
      </c>
      <c r="K23" s="23">
        <v>43</v>
      </c>
      <c r="L23" s="24">
        <v>46</v>
      </c>
      <c r="M23" s="23">
        <v>46</v>
      </c>
      <c r="N23" s="24">
        <v>45</v>
      </c>
      <c r="O23" s="23">
        <v>45</v>
      </c>
      <c r="P23" s="24">
        <v>48</v>
      </c>
      <c r="Q23" s="24">
        <v>57</v>
      </c>
      <c r="R23" s="25">
        <v>58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24">
        <v>26</v>
      </c>
      <c r="H24" s="24">
        <v>21</v>
      </c>
      <c r="I24" s="23">
        <v>26</v>
      </c>
      <c r="J24" s="24">
        <v>14</v>
      </c>
      <c r="K24" s="23">
        <v>9</v>
      </c>
      <c r="L24" s="24">
        <v>10</v>
      </c>
      <c r="M24" s="23">
        <v>13</v>
      </c>
      <c r="N24" s="24">
        <v>13</v>
      </c>
      <c r="O24" s="23">
        <v>16</v>
      </c>
      <c r="P24" s="24">
        <v>21</v>
      </c>
      <c r="Q24" s="24">
        <v>22</v>
      </c>
      <c r="R24" s="25">
        <v>28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24">
        <v>40</v>
      </c>
      <c r="H25" s="24">
        <v>43</v>
      </c>
      <c r="I25" s="23">
        <v>32</v>
      </c>
      <c r="J25" s="24">
        <v>34</v>
      </c>
      <c r="K25" s="23">
        <v>30</v>
      </c>
      <c r="L25" s="24">
        <v>30</v>
      </c>
      <c r="M25" s="23">
        <v>28</v>
      </c>
      <c r="N25" s="24">
        <v>35</v>
      </c>
      <c r="O25" s="23">
        <v>4</v>
      </c>
      <c r="P25" s="24">
        <v>39</v>
      </c>
      <c r="Q25" s="24">
        <v>45</v>
      </c>
      <c r="R25" s="25">
        <v>46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24">
        <v>10</v>
      </c>
      <c r="H26" s="24">
        <v>42</v>
      </c>
      <c r="I26" s="23">
        <v>35</v>
      </c>
      <c r="J26" s="24">
        <v>26</v>
      </c>
      <c r="K26" s="23">
        <v>29</v>
      </c>
      <c r="L26" s="24">
        <v>34</v>
      </c>
      <c r="M26" s="23">
        <v>34</v>
      </c>
      <c r="N26" s="24">
        <v>33</v>
      </c>
      <c r="O26" s="23">
        <v>35</v>
      </c>
      <c r="P26" s="24">
        <v>32</v>
      </c>
      <c r="Q26" s="24">
        <v>43</v>
      </c>
      <c r="R26" s="25">
        <v>43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24">
        <v>33</v>
      </c>
      <c r="H27" s="24">
        <v>37</v>
      </c>
      <c r="I27" s="23">
        <v>29</v>
      </c>
      <c r="J27" s="24">
        <v>26</v>
      </c>
      <c r="K27" s="23">
        <v>22</v>
      </c>
      <c r="L27" s="24">
        <v>27</v>
      </c>
      <c r="M27" s="23">
        <v>26</v>
      </c>
      <c r="N27" s="24">
        <v>25</v>
      </c>
      <c r="O27" s="23">
        <v>27</v>
      </c>
      <c r="P27" s="24">
        <v>29</v>
      </c>
      <c r="Q27" s="24">
        <v>34</v>
      </c>
      <c r="R27" s="25">
        <v>35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28">
        <v>37</v>
      </c>
      <c r="H28" s="28">
        <v>35</v>
      </c>
      <c r="I28" s="27">
        <v>32</v>
      </c>
      <c r="J28" s="28">
        <v>25</v>
      </c>
      <c r="K28" s="27">
        <v>25</v>
      </c>
      <c r="L28" s="28">
        <v>23</v>
      </c>
      <c r="M28" s="27">
        <v>21</v>
      </c>
      <c r="N28" s="28">
        <v>20</v>
      </c>
      <c r="O28" s="27"/>
      <c r="P28" s="28"/>
      <c r="Q28" s="28"/>
      <c r="R28" s="29"/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24">
        <v>47</v>
      </c>
      <c r="H5" s="24">
        <v>53</v>
      </c>
      <c r="I5" s="23"/>
      <c r="J5" s="24">
        <v>42</v>
      </c>
      <c r="K5" s="23">
        <v>31</v>
      </c>
      <c r="L5" s="24">
        <v>21</v>
      </c>
      <c r="M5" s="23">
        <v>34</v>
      </c>
      <c r="N5" s="24">
        <v>33</v>
      </c>
      <c r="O5" s="23">
        <v>38</v>
      </c>
      <c r="P5" s="24">
        <v>44</v>
      </c>
      <c r="Q5" s="24">
        <v>37</v>
      </c>
      <c r="R5" s="25">
        <v>40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8" t="s">
        <v>60</v>
      </c>
      <c r="H6" s="3" t="s">
        <v>60</v>
      </c>
      <c r="I6" s="18" t="s">
        <v>60</v>
      </c>
      <c r="J6" s="3" t="s">
        <v>60</v>
      </c>
      <c r="K6" s="18" t="s">
        <v>60</v>
      </c>
      <c r="L6" s="3" t="s">
        <v>60</v>
      </c>
      <c r="M6" s="18" t="s">
        <v>60</v>
      </c>
      <c r="N6" s="3" t="s">
        <v>60</v>
      </c>
      <c r="O6" s="18" t="s">
        <v>60</v>
      </c>
      <c r="P6" s="18" t="s">
        <v>60</v>
      </c>
      <c r="Q6" s="3" t="s">
        <v>60</v>
      </c>
      <c r="R6" s="18" t="s">
        <v>60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24">
        <v>36</v>
      </c>
      <c r="H7" s="24">
        <v>30</v>
      </c>
      <c r="I7" s="23">
        <v>20</v>
      </c>
      <c r="J7" s="24">
        <v>22</v>
      </c>
      <c r="K7" s="23">
        <v>14</v>
      </c>
      <c r="L7" s="24">
        <v>10</v>
      </c>
      <c r="M7" s="23">
        <v>16</v>
      </c>
      <c r="N7" s="24">
        <v>17</v>
      </c>
      <c r="O7" s="23">
        <v>15</v>
      </c>
      <c r="P7" s="24">
        <v>24</v>
      </c>
      <c r="Q7" s="24">
        <v>24</v>
      </c>
      <c r="R7" s="25">
        <v>29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24">
        <v>46</v>
      </c>
      <c r="H8" s="24">
        <v>29</v>
      </c>
      <c r="I8" s="23">
        <v>25</v>
      </c>
      <c r="J8" s="24">
        <v>29</v>
      </c>
      <c r="K8" s="23">
        <v>21</v>
      </c>
      <c r="L8" s="24">
        <v>10</v>
      </c>
      <c r="M8" s="23">
        <v>22</v>
      </c>
      <c r="N8" s="24">
        <v>23</v>
      </c>
      <c r="O8" s="23">
        <v>19</v>
      </c>
      <c r="P8" s="24">
        <v>30</v>
      </c>
      <c r="Q8" s="24">
        <v>31</v>
      </c>
      <c r="R8" s="25">
        <v>32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24">
        <v>39</v>
      </c>
      <c r="H9" s="24">
        <v>35</v>
      </c>
      <c r="I9" s="23">
        <v>23</v>
      </c>
      <c r="J9" s="24">
        <v>27</v>
      </c>
      <c r="K9" s="23">
        <v>12</v>
      </c>
      <c r="L9" s="24">
        <v>16</v>
      </c>
      <c r="M9" s="23">
        <v>19</v>
      </c>
      <c r="N9" s="24">
        <v>20</v>
      </c>
      <c r="O9" s="23">
        <v>29</v>
      </c>
      <c r="P9" s="24">
        <v>26</v>
      </c>
      <c r="Q9" s="24">
        <v>35</v>
      </c>
      <c r="R9" s="25">
        <v>32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24">
        <v>37</v>
      </c>
      <c r="H10" s="24">
        <v>24</v>
      </c>
      <c r="I10" s="23">
        <v>14</v>
      </c>
      <c r="J10" s="24">
        <v>17</v>
      </c>
      <c r="K10" s="23">
        <v>12</v>
      </c>
      <c r="L10" s="24">
        <v>7</v>
      </c>
      <c r="M10" s="23">
        <v>13</v>
      </c>
      <c r="N10" s="24">
        <v>14</v>
      </c>
      <c r="O10" s="23">
        <v>11</v>
      </c>
      <c r="P10" s="24">
        <v>25</v>
      </c>
      <c r="Q10" s="24">
        <v>26</v>
      </c>
      <c r="R10" s="25">
        <v>29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24">
        <v>42</v>
      </c>
      <c r="H11" s="24">
        <v>30</v>
      </c>
      <c r="I11" s="23">
        <v>23</v>
      </c>
      <c r="J11" s="24">
        <v>21</v>
      </c>
      <c r="K11" s="23">
        <v>16</v>
      </c>
      <c r="L11" s="24">
        <v>9</v>
      </c>
      <c r="M11" s="23">
        <v>17</v>
      </c>
      <c r="N11" s="24">
        <v>19</v>
      </c>
      <c r="O11" s="23">
        <v>15</v>
      </c>
      <c r="P11" s="24">
        <v>28</v>
      </c>
      <c r="Q11" s="24">
        <v>27</v>
      </c>
      <c r="R11" s="25">
        <v>33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24">
        <v>48</v>
      </c>
      <c r="H12" s="24">
        <v>39</v>
      </c>
      <c r="I12" s="23">
        <v>31</v>
      </c>
      <c r="J12" s="24">
        <v>40</v>
      </c>
      <c r="K12" s="23">
        <v>27</v>
      </c>
      <c r="L12" s="24">
        <v>21</v>
      </c>
      <c r="M12" s="23">
        <v>28</v>
      </c>
      <c r="N12" s="24">
        <v>30</v>
      </c>
      <c r="O12" s="23">
        <v>330</v>
      </c>
      <c r="P12" s="24">
        <v>41</v>
      </c>
      <c r="Q12" s="24">
        <v>37</v>
      </c>
      <c r="R12" s="25">
        <v>45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24"/>
      <c r="H13" s="24"/>
      <c r="I13" s="23"/>
      <c r="J13" s="24"/>
      <c r="K13" s="23"/>
      <c r="L13" s="24"/>
      <c r="M13" s="23"/>
      <c r="N13" s="24"/>
      <c r="O13" s="23"/>
      <c r="P13" s="24"/>
      <c r="Q13" s="24"/>
      <c r="R13" s="25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24">
        <v>37</v>
      </c>
      <c r="H14" s="24">
        <v>33</v>
      </c>
      <c r="I14" s="23">
        <v>23</v>
      </c>
      <c r="J14" s="24">
        <v>24</v>
      </c>
      <c r="K14" s="23">
        <v>18</v>
      </c>
      <c r="L14" s="24">
        <v>11</v>
      </c>
      <c r="M14" s="23">
        <v>17</v>
      </c>
      <c r="N14" s="24">
        <v>20</v>
      </c>
      <c r="O14" s="23">
        <v>18</v>
      </c>
      <c r="P14" s="24">
        <v>26</v>
      </c>
      <c r="Q14" s="24">
        <v>27</v>
      </c>
      <c r="R14" s="25">
        <v>31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24">
        <v>42</v>
      </c>
      <c r="H15" s="24">
        <v>40</v>
      </c>
      <c r="I15" s="23">
        <v>30</v>
      </c>
      <c r="J15" s="24">
        <v>32</v>
      </c>
      <c r="K15" s="23">
        <v>24</v>
      </c>
      <c r="L15" s="24">
        <v>19</v>
      </c>
      <c r="M15" s="23">
        <v>39</v>
      </c>
      <c r="N15" s="24">
        <v>26</v>
      </c>
      <c r="O15" s="23">
        <v>23</v>
      </c>
      <c r="P15" s="24">
        <v>24</v>
      </c>
      <c r="Q15" s="24">
        <v>31</v>
      </c>
      <c r="R15" s="25">
        <v>35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24">
        <v>46</v>
      </c>
      <c r="H16" s="24">
        <v>42</v>
      </c>
      <c r="I16" s="23">
        <v>34</v>
      </c>
      <c r="J16" s="24">
        <v>30</v>
      </c>
      <c r="K16" s="23">
        <v>27</v>
      </c>
      <c r="L16" s="24">
        <v>15</v>
      </c>
      <c r="M16" s="23">
        <v>28</v>
      </c>
      <c r="N16" s="24">
        <v>28</v>
      </c>
      <c r="O16" s="23">
        <v>24</v>
      </c>
      <c r="P16" s="24">
        <v>36</v>
      </c>
      <c r="Q16" s="24">
        <v>34</v>
      </c>
      <c r="R16" s="25">
        <v>46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24">
        <v>44</v>
      </c>
      <c r="H17" s="24">
        <v>33</v>
      </c>
      <c r="I17" s="23">
        <v>28</v>
      </c>
      <c r="J17" s="24">
        <v>24</v>
      </c>
      <c r="K17" s="23">
        <v>19</v>
      </c>
      <c r="L17" s="24">
        <v>17</v>
      </c>
      <c r="M17" s="23">
        <v>19</v>
      </c>
      <c r="N17" s="24">
        <v>22</v>
      </c>
      <c r="O17" s="23">
        <v>20</v>
      </c>
      <c r="P17" s="24">
        <v>30</v>
      </c>
      <c r="Q17" s="24">
        <v>28</v>
      </c>
      <c r="R17" s="25">
        <v>32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39</v>
      </c>
      <c r="H18" s="24">
        <v>24</v>
      </c>
      <c r="I18" s="23">
        <v>20</v>
      </c>
      <c r="J18" s="24">
        <v>27</v>
      </c>
      <c r="K18" s="23">
        <v>16</v>
      </c>
      <c r="L18" s="24">
        <v>13</v>
      </c>
      <c r="M18" s="23">
        <v>11</v>
      </c>
      <c r="N18" s="24">
        <v>15</v>
      </c>
      <c r="O18" s="23">
        <v>19</v>
      </c>
      <c r="P18" s="24">
        <v>26</v>
      </c>
      <c r="Q18" s="24">
        <v>22</v>
      </c>
      <c r="R18" s="25">
        <v>32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24">
        <v>39</v>
      </c>
      <c r="H19" s="24">
        <v>34</v>
      </c>
      <c r="I19" s="23">
        <v>32</v>
      </c>
      <c r="J19" s="24">
        <v>22</v>
      </c>
      <c r="K19" s="23">
        <v>20</v>
      </c>
      <c r="L19" s="24">
        <v>12</v>
      </c>
      <c r="M19" s="23">
        <v>25</v>
      </c>
      <c r="N19" s="24">
        <v>24</v>
      </c>
      <c r="O19" s="23">
        <v>20</v>
      </c>
      <c r="P19" s="24">
        <v>30</v>
      </c>
      <c r="Q19" s="24">
        <v>34</v>
      </c>
      <c r="R19" s="25">
        <v>35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24">
        <v>54</v>
      </c>
      <c r="H20" s="24">
        <v>56</v>
      </c>
      <c r="I20" s="23">
        <v>34</v>
      </c>
      <c r="J20" s="24">
        <v>42</v>
      </c>
      <c r="K20" s="23">
        <v>30</v>
      </c>
      <c r="L20" s="24">
        <v>20</v>
      </c>
      <c r="M20" s="23">
        <v>30</v>
      </c>
      <c r="N20" s="24">
        <v>34</v>
      </c>
      <c r="O20" s="23">
        <v>28</v>
      </c>
      <c r="P20" s="24">
        <v>46</v>
      </c>
      <c r="Q20" s="24">
        <v>40</v>
      </c>
      <c r="R20" s="25">
        <v>52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24">
        <v>50</v>
      </c>
      <c r="H21" s="24">
        <v>44</v>
      </c>
      <c r="I21" s="23">
        <v>50</v>
      </c>
      <c r="J21" s="24">
        <v>38</v>
      </c>
      <c r="K21" s="23">
        <v>27</v>
      </c>
      <c r="L21" s="24">
        <v>24</v>
      </c>
      <c r="M21" s="23">
        <v>35</v>
      </c>
      <c r="N21" s="24">
        <v>34</v>
      </c>
      <c r="O21" s="23">
        <v>30</v>
      </c>
      <c r="P21" s="24">
        <v>45</v>
      </c>
      <c r="Q21" s="24">
        <v>41</v>
      </c>
      <c r="R21" s="25">
        <v>44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24">
        <v>48</v>
      </c>
      <c r="H22" s="24">
        <v>56</v>
      </c>
      <c r="I22" s="23">
        <v>35</v>
      </c>
      <c r="J22" s="24">
        <v>42</v>
      </c>
      <c r="K22" s="23">
        <v>27</v>
      </c>
      <c r="L22" s="24">
        <v>21</v>
      </c>
      <c r="M22" s="23">
        <v>28</v>
      </c>
      <c r="N22" s="24">
        <v>35</v>
      </c>
      <c r="O22" s="23">
        <v>29</v>
      </c>
      <c r="P22" s="24">
        <v>46</v>
      </c>
      <c r="Q22" s="24">
        <v>46</v>
      </c>
      <c r="R22" s="25">
        <v>43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24">
        <v>62</v>
      </c>
      <c r="H23" s="24">
        <v>73</v>
      </c>
      <c r="I23" s="23">
        <v>51</v>
      </c>
      <c r="J23" s="24">
        <v>52</v>
      </c>
      <c r="K23" s="23">
        <v>45</v>
      </c>
      <c r="L23" s="24">
        <v>25</v>
      </c>
      <c r="M23" s="23">
        <v>53</v>
      </c>
      <c r="N23" s="24">
        <v>48</v>
      </c>
      <c r="O23" s="23">
        <v>48</v>
      </c>
      <c r="P23" s="24">
        <v>55</v>
      </c>
      <c r="Q23" s="24">
        <v>52</v>
      </c>
      <c r="R23" s="25">
        <v>57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24">
        <v>33</v>
      </c>
      <c r="H24" s="24">
        <v>28</v>
      </c>
      <c r="I24" s="23">
        <v>17</v>
      </c>
      <c r="J24" s="24"/>
      <c r="K24" s="23">
        <v>12</v>
      </c>
      <c r="L24" s="24">
        <v>8</v>
      </c>
      <c r="M24" s="23">
        <v>13</v>
      </c>
      <c r="N24" s="24">
        <v>15</v>
      </c>
      <c r="O24" s="23">
        <v>13</v>
      </c>
      <c r="P24" s="24">
        <v>22</v>
      </c>
      <c r="Q24" s="24">
        <v>24</v>
      </c>
      <c r="R24" s="25">
        <v>26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24">
        <v>47</v>
      </c>
      <c r="H25" s="24">
        <v>50</v>
      </c>
      <c r="I25" s="23">
        <v>42</v>
      </c>
      <c r="J25" s="24">
        <v>41</v>
      </c>
      <c r="K25" s="23">
        <v>31</v>
      </c>
      <c r="L25" s="24">
        <v>18</v>
      </c>
      <c r="M25" s="23">
        <v>33</v>
      </c>
      <c r="N25" s="24">
        <v>34</v>
      </c>
      <c r="O25" s="23">
        <v>33</v>
      </c>
      <c r="P25" s="24">
        <v>44</v>
      </c>
      <c r="Q25" s="24">
        <v>40</v>
      </c>
      <c r="R25" s="25">
        <v>31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24">
        <v>36</v>
      </c>
      <c r="H26" s="24">
        <v>47</v>
      </c>
      <c r="I26" s="23">
        <v>37</v>
      </c>
      <c r="J26" s="24">
        <v>38</v>
      </c>
      <c r="K26" s="23">
        <v>32</v>
      </c>
      <c r="L26" s="24">
        <v>16</v>
      </c>
      <c r="M26" s="23">
        <v>35</v>
      </c>
      <c r="N26" s="24">
        <v>34</v>
      </c>
      <c r="O26" s="23">
        <v>36</v>
      </c>
      <c r="P26" s="24">
        <v>45</v>
      </c>
      <c r="Q26" s="24">
        <v>44</v>
      </c>
      <c r="R26" s="25">
        <v>46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24">
        <v>47</v>
      </c>
      <c r="H27" s="24">
        <v>36</v>
      </c>
      <c r="I27" s="23">
        <v>30</v>
      </c>
      <c r="J27" s="24">
        <v>34</v>
      </c>
      <c r="K27" s="23">
        <v>27</v>
      </c>
      <c r="L27" s="24">
        <v>16</v>
      </c>
      <c r="M27" s="23">
        <v>28</v>
      </c>
      <c r="N27" s="24">
        <v>29</v>
      </c>
      <c r="O27" s="23">
        <v>26</v>
      </c>
      <c r="P27" s="24">
        <v>34</v>
      </c>
      <c r="Q27" s="24">
        <v>33</v>
      </c>
      <c r="R27" s="25">
        <v>39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19"/>
      <c r="H28" s="19"/>
      <c r="I28" s="12"/>
      <c r="J28" s="19"/>
      <c r="K28" s="12"/>
      <c r="L28" s="28">
        <v>15</v>
      </c>
      <c r="M28" s="27">
        <v>20</v>
      </c>
      <c r="N28" s="28">
        <v>23</v>
      </c>
      <c r="O28" s="27">
        <v>24</v>
      </c>
      <c r="P28" s="28">
        <v>33</v>
      </c>
      <c r="Q28" s="27">
        <v>31</v>
      </c>
      <c r="R28" s="28">
        <v>37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80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14">
        <v>223000</v>
      </c>
      <c r="G5" s="23">
        <v>36</v>
      </c>
      <c r="H5" s="24">
        <v>40</v>
      </c>
      <c r="I5" s="23">
        <v>38</v>
      </c>
      <c r="J5" s="24">
        <v>39</v>
      </c>
      <c r="K5" s="23">
        <v>14</v>
      </c>
      <c r="L5" s="24">
        <v>22</v>
      </c>
      <c r="M5" s="23">
        <v>32</v>
      </c>
      <c r="N5" s="24">
        <v>21</v>
      </c>
      <c r="O5" s="23">
        <v>31</v>
      </c>
      <c r="P5" s="24">
        <v>43</v>
      </c>
      <c r="Q5" s="24">
        <v>41</v>
      </c>
      <c r="R5" s="25">
        <v>44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14">
        <v>223000</v>
      </c>
      <c r="G6" s="35" t="s">
        <v>60</v>
      </c>
      <c r="H6" s="3" t="s">
        <v>60</v>
      </c>
      <c r="I6" s="18" t="s">
        <v>60</v>
      </c>
      <c r="J6" s="3" t="s">
        <v>60</v>
      </c>
      <c r="K6" s="18" t="s">
        <v>60</v>
      </c>
      <c r="L6" s="3" t="s">
        <v>60</v>
      </c>
      <c r="M6" s="18" t="s">
        <v>60</v>
      </c>
      <c r="N6" s="3" t="s">
        <v>60</v>
      </c>
      <c r="O6" s="18" t="s">
        <v>60</v>
      </c>
      <c r="P6" s="18" t="s">
        <v>60</v>
      </c>
      <c r="Q6" s="3" t="s">
        <v>60</v>
      </c>
      <c r="R6" s="18" t="s">
        <v>60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14">
        <v>225000</v>
      </c>
      <c r="G7" s="23">
        <v>22</v>
      </c>
      <c r="H7" s="24">
        <v>28</v>
      </c>
      <c r="I7" s="23">
        <v>18</v>
      </c>
      <c r="J7" s="24">
        <v>17</v>
      </c>
      <c r="K7" s="23">
        <v>15</v>
      </c>
      <c r="L7" s="24">
        <v>16</v>
      </c>
      <c r="M7" s="23">
        <v>15</v>
      </c>
      <c r="N7" s="24">
        <v>13</v>
      </c>
      <c r="O7" s="23">
        <v>18</v>
      </c>
      <c r="P7" s="24">
        <v>25</v>
      </c>
      <c r="Q7" s="24">
        <v>25</v>
      </c>
      <c r="R7" s="25">
        <v>27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14">
        <v>224000</v>
      </c>
      <c r="G8" s="23">
        <v>27</v>
      </c>
      <c r="H8" s="24">
        <v>33</v>
      </c>
      <c r="I8" s="23">
        <v>22</v>
      </c>
      <c r="J8" s="24">
        <v>25</v>
      </c>
      <c r="K8" s="23">
        <v>21</v>
      </c>
      <c r="L8" s="24">
        <v>19</v>
      </c>
      <c r="M8" s="23">
        <v>24</v>
      </c>
      <c r="N8" s="24">
        <v>16</v>
      </c>
      <c r="O8" s="23">
        <v>23</v>
      </c>
      <c r="P8" s="24">
        <v>29</v>
      </c>
      <c r="Q8" s="24">
        <v>29</v>
      </c>
      <c r="R8" s="25">
        <v>34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14">
        <v>224000</v>
      </c>
      <c r="G9" s="23">
        <v>22</v>
      </c>
      <c r="H9" s="24">
        <v>32</v>
      </c>
      <c r="I9" s="23">
        <v>22</v>
      </c>
      <c r="J9" s="24">
        <v>27</v>
      </c>
      <c r="K9" s="23">
        <v>21</v>
      </c>
      <c r="L9" s="24">
        <v>19</v>
      </c>
      <c r="M9" s="23">
        <v>18</v>
      </c>
      <c r="N9" s="24">
        <v>27</v>
      </c>
      <c r="O9" s="23">
        <v>24</v>
      </c>
      <c r="P9" s="24">
        <v>27</v>
      </c>
      <c r="Q9" s="24">
        <v>29</v>
      </c>
      <c r="R9" s="25">
        <v>32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14">
        <v>225000</v>
      </c>
      <c r="G10" s="23">
        <v>12</v>
      </c>
      <c r="H10" s="24">
        <v>30</v>
      </c>
      <c r="I10" s="23"/>
      <c r="J10" s="24">
        <v>17</v>
      </c>
      <c r="K10" s="23">
        <v>13</v>
      </c>
      <c r="L10" s="24"/>
      <c r="M10" s="23">
        <v>13</v>
      </c>
      <c r="N10" s="24"/>
      <c r="O10" s="23"/>
      <c r="P10" s="24">
        <v>23</v>
      </c>
      <c r="Q10" s="24">
        <v>56</v>
      </c>
      <c r="R10" s="25">
        <v>24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14">
        <v>223000</v>
      </c>
      <c r="G11" s="23"/>
      <c r="H11" s="24"/>
      <c r="I11" s="23"/>
      <c r="J11" s="24">
        <v>20</v>
      </c>
      <c r="K11" s="23">
        <v>15</v>
      </c>
      <c r="L11" s="24"/>
      <c r="M11" s="23"/>
      <c r="N11" s="24"/>
      <c r="O11" s="23"/>
      <c r="P11" s="24">
        <v>24</v>
      </c>
      <c r="Q11" s="24">
        <v>63</v>
      </c>
      <c r="R11" s="25">
        <v>31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14">
        <v>223000</v>
      </c>
      <c r="G12" s="23">
        <v>41</v>
      </c>
      <c r="H12" s="24">
        <v>42</v>
      </c>
      <c r="I12" s="23">
        <v>30</v>
      </c>
      <c r="J12" s="24">
        <v>35</v>
      </c>
      <c r="K12" s="23">
        <v>44</v>
      </c>
      <c r="L12" s="24"/>
      <c r="M12" s="23">
        <v>33</v>
      </c>
      <c r="N12" s="24"/>
      <c r="O12" s="23"/>
      <c r="P12" s="24"/>
      <c r="Q12" s="24">
        <v>41</v>
      </c>
      <c r="R12" s="25">
        <v>46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14"/>
      <c r="G13" s="23"/>
      <c r="H13" s="24"/>
      <c r="I13" s="23"/>
      <c r="J13" s="24"/>
      <c r="K13" s="23"/>
      <c r="L13" s="24"/>
      <c r="M13" s="23"/>
      <c r="N13" s="24"/>
      <c r="O13" s="23"/>
      <c r="P13" s="24"/>
      <c r="Q13" s="24"/>
      <c r="R13" s="25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14">
        <v>222000</v>
      </c>
      <c r="G14" s="23">
        <v>26</v>
      </c>
      <c r="H14" s="24">
        <v>29</v>
      </c>
      <c r="I14" s="23">
        <v>24</v>
      </c>
      <c r="J14" s="24">
        <v>24</v>
      </c>
      <c r="K14" s="23">
        <v>22</v>
      </c>
      <c r="L14" s="24">
        <v>21</v>
      </c>
      <c r="M14" s="23">
        <v>21</v>
      </c>
      <c r="N14" s="24">
        <v>13</v>
      </c>
      <c r="O14" s="23">
        <v>23</v>
      </c>
      <c r="P14" s="24">
        <v>26</v>
      </c>
      <c r="Q14" s="24">
        <v>32</v>
      </c>
      <c r="R14" s="25">
        <v>32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14">
        <v>222000</v>
      </c>
      <c r="G15" s="23">
        <v>22</v>
      </c>
      <c r="H15" s="24">
        <v>29</v>
      </c>
      <c r="I15" s="23">
        <v>25</v>
      </c>
      <c r="J15" s="24">
        <v>30</v>
      </c>
      <c r="K15" s="23">
        <v>19</v>
      </c>
      <c r="L15" s="24">
        <v>29</v>
      </c>
      <c r="M15" s="23">
        <v>28</v>
      </c>
      <c r="N15" s="24">
        <v>22</v>
      </c>
      <c r="O15" s="23">
        <v>25</v>
      </c>
      <c r="P15" s="24">
        <v>33</v>
      </c>
      <c r="Q15" s="24">
        <v>33</v>
      </c>
      <c r="R15" s="25">
        <v>35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14">
        <v>222000</v>
      </c>
      <c r="G16" s="23">
        <v>37</v>
      </c>
      <c r="H16" s="24">
        <v>44</v>
      </c>
      <c r="I16" s="23">
        <v>34</v>
      </c>
      <c r="J16" s="24">
        <v>35</v>
      </c>
      <c r="K16" s="23">
        <v>23</v>
      </c>
      <c r="L16" s="24">
        <v>30</v>
      </c>
      <c r="M16" s="23">
        <v>36</v>
      </c>
      <c r="N16" s="24">
        <v>22</v>
      </c>
      <c r="O16" s="23">
        <v>28</v>
      </c>
      <c r="P16" s="24">
        <v>39</v>
      </c>
      <c r="Q16" s="24">
        <v>38</v>
      </c>
      <c r="R16" s="25">
        <v>37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14">
        <v>222000</v>
      </c>
      <c r="G17" s="23">
        <v>28</v>
      </c>
      <c r="H17" s="24">
        <v>35</v>
      </c>
      <c r="I17" s="23">
        <v>23</v>
      </c>
      <c r="J17" s="24">
        <v>26</v>
      </c>
      <c r="K17" s="23">
        <v>18</v>
      </c>
      <c r="L17" s="24">
        <v>19</v>
      </c>
      <c r="M17" s="23">
        <v>22</v>
      </c>
      <c r="N17" s="24">
        <v>15</v>
      </c>
      <c r="O17" s="23">
        <v>21</v>
      </c>
      <c r="P17" s="24">
        <v>28</v>
      </c>
      <c r="Q17" s="24">
        <v>36</v>
      </c>
      <c r="R17" s="25">
        <v>30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14">
        <v>222000</v>
      </c>
      <c r="G18" s="23">
        <v>22</v>
      </c>
      <c r="H18" s="24">
        <v>27</v>
      </c>
      <c r="I18" s="23">
        <v>19</v>
      </c>
      <c r="J18" s="24">
        <v>22</v>
      </c>
      <c r="K18" s="23">
        <v>35</v>
      </c>
      <c r="L18" s="24">
        <v>18</v>
      </c>
      <c r="M18" s="23">
        <v>16</v>
      </c>
      <c r="N18" s="24">
        <v>9</v>
      </c>
      <c r="O18" s="23">
        <v>22</v>
      </c>
      <c r="P18" s="24">
        <v>19</v>
      </c>
      <c r="Q18" s="24">
        <v>30</v>
      </c>
      <c r="R18" s="25">
        <v>28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14">
        <v>226055</v>
      </c>
      <c r="G19" s="23">
        <v>33</v>
      </c>
      <c r="H19" s="24">
        <v>34</v>
      </c>
      <c r="I19" s="23">
        <v>26</v>
      </c>
      <c r="J19" s="24">
        <v>25</v>
      </c>
      <c r="K19" s="23">
        <v>15</v>
      </c>
      <c r="L19" s="24">
        <v>22</v>
      </c>
      <c r="M19" s="23">
        <v>25</v>
      </c>
      <c r="N19" s="24">
        <v>14</v>
      </c>
      <c r="O19" s="23">
        <v>25</v>
      </c>
      <c r="P19" s="24">
        <v>33</v>
      </c>
      <c r="Q19" s="24">
        <v>33</v>
      </c>
      <c r="R19" s="25">
        <v>32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14">
        <v>223954</v>
      </c>
      <c r="G20" s="23">
        <v>47</v>
      </c>
      <c r="H20" s="24">
        <v>39</v>
      </c>
      <c r="I20" s="23">
        <v>32</v>
      </c>
      <c r="J20" s="24">
        <v>39</v>
      </c>
      <c r="K20" s="23">
        <v>29</v>
      </c>
      <c r="L20" s="24">
        <v>36</v>
      </c>
      <c r="M20" s="23">
        <v>31</v>
      </c>
      <c r="N20" s="24">
        <v>20</v>
      </c>
      <c r="O20" s="23">
        <v>30</v>
      </c>
      <c r="P20" s="24">
        <v>49</v>
      </c>
      <c r="Q20" s="24">
        <v>47</v>
      </c>
      <c r="R20" s="25">
        <v>52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14">
        <v>223594</v>
      </c>
      <c r="G21" s="23">
        <v>50</v>
      </c>
      <c r="H21" s="24">
        <v>40</v>
      </c>
      <c r="I21" s="23">
        <v>32</v>
      </c>
      <c r="J21" s="24">
        <v>36</v>
      </c>
      <c r="K21" s="23">
        <v>32</v>
      </c>
      <c r="L21" s="24">
        <v>34</v>
      </c>
      <c r="M21" s="23">
        <v>36</v>
      </c>
      <c r="N21" s="24">
        <v>24</v>
      </c>
      <c r="O21" s="23">
        <v>31</v>
      </c>
      <c r="P21" s="24">
        <v>47</v>
      </c>
      <c r="Q21" s="24">
        <v>44</v>
      </c>
      <c r="R21" s="25">
        <v>37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14">
        <v>223594</v>
      </c>
      <c r="G22" s="23">
        <v>35</v>
      </c>
      <c r="H22" s="24">
        <v>42</v>
      </c>
      <c r="I22" s="23">
        <v>36</v>
      </c>
      <c r="J22" s="24">
        <v>40</v>
      </c>
      <c r="K22" s="23">
        <v>27</v>
      </c>
      <c r="L22" s="24">
        <v>37</v>
      </c>
      <c r="M22" s="23">
        <v>34</v>
      </c>
      <c r="N22" s="24">
        <v>22</v>
      </c>
      <c r="O22" s="23">
        <v>30</v>
      </c>
      <c r="P22" s="24">
        <v>42</v>
      </c>
      <c r="Q22" s="24">
        <v>42</v>
      </c>
      <c r="R22" s="25">
        <v>43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14">
        <v>226552</v>
      </c>
      <c r="G23" s="23">
        <v>50</v>
      </c>
      <c r="H23" s="24">
        <v>57</v>
      </c>
      <c r="I23" s="23">
        <v>42</v>
      </c>
      <c r="J23" s="24">
        <v>52</v>
      </c>
      <c r="K23" s="23">
        <v>54</v>
      </c>
      <c r="L23" s="24">
        <v>53</v>
      </c>
      <c r="M23" s="23">
        <v>48</v>
      </c>
      <c r="N23" s="24">
        <v>26</v>
      </c>
      <c r="O23" s="23">
        <v>37</v>
      </c>
      <c r="P23" s="24">
        <v>55</v>
      </c>
      <c r="Q23" s="24">
        <v>58</v>
      </c>
      <c r="R23" s="25">
        <v>58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14">
        <v>224000</v>
      </c>
      <c r="G24" s="23">
        <v>21</v>
      </c>
      <c r="H24" s="24">
        <v>25</v>
      </c>
      <c r="I24" s="23"/>
      <c r="J24" s="24">
        <v>16</v>
      </c>
      <c r="K24" s="23"/>
      <c r="L24" s="24"/>
      <c r="M24" s="23">
        <v>12</v>
      </c>
      <c r="N24" s="24">
        <v>6</v>
      </c>
      <c r="O24" s="23">
        <v>13</v>
      </c>
      <c r="P24" s="24">
        <v>21</v>
      </c>
      <c r="Q24" s="24"/>
      <c r="R24" s="25">
        <v>26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14">
        <v>226000</v>
      </c>
      <c r="G25" s="23"/>
      <c r="H25" s="24"/>
      <c r="I25" s="23"/>
      <c r="J25" s="24"/>
      <c r="K25" s="23"/>
      <c r="L25" s="24">
        <v>39</v>
      </c>
      <c r="M25" s="23">
        <v>34</v>
      </c>
      <c r="N25" s="24">
        <v>13</v>
      </c>
      <c r="O25" s="23">
        <v>34</v>
      </c>
      <c r="P25" s="24">
        <v>43</v>
      </c>
      <c r="Q25" s="24">
        <v>44</v>
      </c>
      <c r="R25" s="25">
        <v>34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14">
        <v>226000</v>
      </c>
      <c r="G26" s="23"/>
      <c r="H26" s="24"/>
      <c r="I26" s="23"/>
      <c r="J26" s="24"/>
      <c r="K26" s="23"/>
      <c r="L26" s="24">
        <v>38</v>
      </c>
      <c r="M26" s="23">
        <v>32</v>
      </c>
      <c r="N26" s="24">
        <v>8</v>
      </c>
      <c r="O26" s="23">
        <v>32</v>
      </c>
      <c r="P26" s="24">
        <v>39</v>
      </c>
      <c r="Q26" s="24">
        <v>42</v>
      </c>
      <c r="R26" s="25">
        <v>20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14">
        <v>225000</v>
      </c>
      <c r="G27" s="23"/>
      <c r="H27" s="24"/>
      <c r="I27" s="23"/>
      <c r="J27" s="24"/>
      <c r="K27" s="23"/>
      <c r="L27" s="24">
        <v>27</v>
      </c>
      <c r="M27" s="23">
        <v>28</v>
      </c>
      <c r="N27" s="24">
        <v>15</v>
      </c>
      <c r="O27" s="23">
        <v>27</v>
      </c>
      <c r="P27" s="24">
        <v>34</v>
      </c>
      <c r="Q27" s="24">
        <v>33</v>
      </c>
      <c r="R27" s="25">
        <v>17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6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24"/>
      <c r="H5" s="24">
        <v>44</v>
      </c>
      <c r="I5" s="23"/>
      <c r="J5" s="24">
        <v>46</v>
      </c>
      <c r="K5" s="23">
        <v>26</v>
      </c>
      <c r="L5" s="24">
        <v>35</v>
      </c>
      <c r="M5" s="23"/>
      <c r="N5" s="24"/>
      <c r="O5" s="23">
        <v>42</v>
      </c>
      <c r="P5" s="24">
        <v>44</v>
      </c>
      <c r="Q5" s="24">
        <v>54</v>
      </c>
      <c r="R5" s="25">
        <v>43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8" t="s">
        <v>60</v>
      </c>
      <c r="H6" s="3" t="s">
        <v>60</v>
      </c>
      <c r="I6" s="18" t="s">
        <v>60</v>
      </c>
      <c r="J6" s="3" t="s">
        <v>60</v>
      </c>
      <c r="K6" s="18" t="s">
        <v>60</v>
      </c>
      <c r="L6" s="3" t="s">
        <v>60</v>
      </c>
      <c r="M6" s="18" t="s">
        <v>60</v>
      </c>
      <c r="N6" s="3" t="s">
        <v>60</v>
      </c>
      <c r="O6" s="18" t="s">
        <v>60</v>
      </c>
      <c r="P6" s="18" t="s">
        <v>60</v>
      </c>
      <c r="Q6" s="3" t="s">
        <v>60</v>
      </c>
      <c r="R6" s="18" t="s">
        <v>60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24">
        <v>26</v>
      </c>
      <c r="H7" s="24">
        <v>24</v>
      </c>
      <c r="I7" s="23">
        <v>22</v>
      </c>
      <c r="J7" s="24">
        <v>19</v>
      </c>
      <c r="K7" s="23">
        <v>15</v>
      </c>
      <c r="L7" s="24">
        <v>16</v>
      </c>
      <c r="M7" s="23">
        <v>16</v>
      </c>
      <c r="N7" s="24">
        <v>18</v>
      </c>
      <c r="O7" s="23">
        <v>19</v>
      </c>
      <c r="P7" s="24">
        <v>26</v>
      </c>
      <c r="Q7" s="24">
        <v>32</v>
      </c>
      <c r="R7" s="25">
        <v>30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24">
        <v>26</v>
      </c>
      <c r="H8" s="24">
        <v>31</v>
      </c>
      <c r="I8" s="23">
        <v>25</v>
      </c>
      <c r="J8" s="24">
        <v>21</v>
      </c>
      <c r="K8" s="23">
        <v>18</v>
      </c>
      <c r="L8" s="24">
        <v>20</v>
      </c>
      <c r="M8" s="23">
        <v>22</v>
      </c>
      <c r="N8" s="24">
        <v>25</v>
      </c>
      <c r="O8" s="23">
        <v>23</v>
      </c>
      <c r="P8" s="24">
        <v>33</v>
      </c>
      <c r="Q8" s="24">
        <v>34</v>
      </c>
      <c r="R8" s="25">
        <v>36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24">
        <v>26</v>
      </c>
      <c r="H9" s="24">
        <v>36</v>
      </c>
      <c r="I9" s="23">
        <v>27</v>
      </c>
      <c r="J9" s="24"/>
      <c r="K9" s="23">
        <v>19</v>
      </c>
      <c r="L9" s="24">
        <v>18</v>
      </c>
      <c r="M9" s="23">
        <v>19</v>
      </c>
      <c r="N9" s="24">
        <v>23</v>
      </c>
      <c r="O9" s="23">
        <v>25</v>
      </c>
      <c r="P9" s="24">
        <v>35</v>
      </c>
      <c r="Q9" s="24">
        <v>39</v>
      </c>
      <c r="R9" s="25">
        <v>31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24">
        <v>20</v>
      </c>
      <c r="H10" s="24">
        <v>30</v>
      </c>
      <c r="I10" s="23"/>
      <c r="J10" s="24"/>
      <c r="K10" s="23">
        <v>12</v>
      </c>
      <c r="L10" s="24"/>
      <c r="M10" s="23"/>
      <c r="N10" s="24">
        <v>18</v>
      </c>
      <c r="O10" s="23"/>
      <c r="P10" s="24"/>
      <c r="Q10" s="24"/>
      <c r="R10" s="25"/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24">
        <v>21</v>
      </c>
      <c r="H11" s="24">
        <v>30</v>
      </c>
      <c r="I11" s="23">
        <v>24</v>
      </c>
      <c r="J11" s="24">
        <v>20</v>
      </c>
      <c r="K11" s="23">
        <v>17</v>
      </c>
      <c r="L11" s="24"/>
      <c r="M11" s="23"/>
      <c r="N11" s="24"/>
      <c r="O11" s="23"/>
      <c r="P11" s="24">
        <v>29</v>
      </c>
      <c r="Q11" s="24"/>
      <c r="R11" s="25"/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24">
        <v>32</v>
      </c>
      <c r="H12" s="24">
        <v>45</v>
      </c>
      <c r="I12" s="23">
        <v>35</v>
      </c>
      <c r="J12" s="24">
        <v>40</v>
      </c>
      <c r="K12" s="23">
        <v>30</v>
      </c>
      <c r="L12" s="24">
        <v>34</v>
      </c>
      <c r="M12" s="23">
        <v>29</v>
      </c>
      <c r="N12" s="24"/>
      <c r="O12" s="23">
        <v>41</v>
      </c>
      <c r="P12" s="24">
        <v>47</v>
      </c>
      <c r="Q12" s="24">
        <v>44</v>
      </c>
      <c r="R12" s="25"/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24"/>
      <c r="H13" s="24"/>
      <c r="I13" s="23"/>
      <c r="J13" s="24"/>
      <c r="K13" s="23"/>
      <c r="L13" s="24"/>
      <c r="M13" s="23"/>
      <c r="N13" s="24"/>
      <c r="O13" s="23"/>
      <c r="P13" s="24"/>
      <c r="Q13" s="24"/>
      <c r="R13" s="25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24">
        <v>26</v>
      </c>
      <c r="H14" s="24">
        <v>34</v>
      </c>
      <c r="I14" s="23">
        <v>28</v>
      </c>
      <c r="J14" s="24">
        <v>26</v>
      </c>
      <c r="K14" s="23">
        <v>19</v>
      </c>
      <c r="L14" s="24">
        <v>20</v>
      </c>
      <c r="M14" s="23">
        <v>21</v>
      </c>
      <c r="N14" s="24">
        <v>25</v>
      </c>
      <c r="O14" s="23">
        <v>27</v>
      </c>
      <c r="P14" s="24">
        <v>33</v>
      </c>
      <c r="Q14" s="24">
        <v>35</v>
      </c>
      <c r="R14" s="25"/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24"/>
      <c r="H15" s="24"/>
      <c r="I15" s="23">
        <v>28</v>
      </c>
      <c r="J15" s="24">
        <v>28</v>
      </c>
      <c r="K15" s="23">
        <v>20</v>
      </c>
      <c r="L15" s="24">
        <v>28</v>
      </c>
      <c r="M15" s="23">
        <v>27</v>
      </c>
      <c r="N15" s="24">
        <v>29</v>
      </c>
      <c r="O15" s="23">
        <v>27</v>
      </c>
      <c r="P15" s="24">
        <v>37</v>
      </c>
      <c r="Q15" s="24">
        <v>39</v>
      </c>
      <c r="R15" s="25">
        <v>35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24">
        <v>36</v>
      </c>
      <c r="H16" s="24">
        <v>40</v>
      </c>
      <c r="I16" s="23">
        <v>35</v>
      </c>
      <c r="J16" s="24">
        <v>36</v>
      </c>
      <c r="K16" s="23">
        <v>26</v>
      </c>
      <c r="L16" s="24">
        <v>31</v>
      </c>
      <c r="M16" s="23">
        <v>22</v>
      </c>
      <c r="N16" s="24">
        <v>23</v>
      </c>
      <c r="O16" s="23">
        <v>34</v>
      </c>
      <c r="P16" s="24">
        <v>39</v>
      </c>
      <c r="Q16" s="24">
        <v>45</v>
      </c>
      <c r="R16" s="25">
        <v>44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24">
        <v>26</v>
      </c>
      <c r="H17" s="24">
        <v>36</v>
      </c>
      <c r="I17" s="23">
        <v>26</v>
      </c>
      <c r="J17" s="24">
        <v>24</v>
      </c>
      <c r="K17" s="23">
        <v>19</v>
      </c>
      <c r="L17" s="24">
        <v>20</v>
      </c>
      <c r="M17" s="23">
        <v>32</v>
      </c>
      <c r="N17" s="24">
        <v>34</v>
      </c>
      <c r="O17" s="23">
        <v>27</v>
      </c>
      <c r="P17" s="24">
        <v>32</v>
      </c>
      <c r="Q17" s="24">
        <v>36</v>
      </c>
      <c r="R17" s="25">
        <v>34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19</v>
      </c>
      <c r="H18" s="24">
        <v>26</v>
      </c>
      <c r="I18" s="23">
        <v>25</v>
      </c>
      <c r="J18" s="24">
        <v>28</v>
      </c>
      <c r="K18" s="23">
        <v>18</v>
      </c>
      <c r="L18" s="24">
        <v>20</v>
      </c>
      <c r="M18" s="23">
        <v>14</v>
      </c>
      <c r="N18" s="24">
        <v>23</v>
      </c>
      <c r="O18" s="23">
        <v>22</v>
      </c>
      <c r="P18" s="24">
        <v>32</v>
      </c>
      <c r="Q18" s="24">
        <v>30</v>
      </c>
      <c r="R18" s="25">
        <v>23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24">
        <v>22</v>
      </c>
      <c r="H19" s="24">
        <v>34</v>
      </c>
      <c r="I19" s="23">
        <v>28</v>
      </c>
      <c r="J19" s="24">
        <v>22</v>
      </c>
      <c r="K19" s="23">
        <v>19</v>
      </c>
      <c r="L19" s="24">
        <v>31</v>
      </c>
      <c r="M19" s="23">
        <v>26</v>
      </c>
      <c r="N19" s="24">
        <v>25</v>
      </c>
      <c r="O19" s="23">
        <v>28</v>
      </c>
      <c r="P19" s="24">
        <v>34</v>
      </c>
      <c r="Q19" s="24">
        <v>38</v>
      </c>
      <c r="R19" s="25">
        <v>38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24">
        <v>32</v>
      </c>
      <c r="H20" s="24">
        <v>43</v>
      </c>
      <c r="I20" s="23">
        <v>37</v>
      </c>
      <c r="J20" s="24">
        <v>34</v>
      </c>
      <c r="K20" s="23">
        <v>28</v>
      </c>
      <c r="L20" s="24">
        <v>23</v>
      </c>
      <c r="M20" s="23">
        <v>47</v>
      </c>
      <c r="N20" s="24">
        <v>35</v>
      </c>
      <c r="O20" s="23">
        <v>46</v>
      </c>
      <c r="P20" s="24">
        <v>48</v>
      </c>
      <c r="Q20" s="24">
        <v>49</v>
      </c>
      <c r="R20" s="25">
        <v>34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24">
        <v>32</v>
      </c>
      <c r="H21" s="24">
        <v>41</v>
      </c>
      <c r="I21" s="23">
        <v>33</v>
      </c>
      <c r="J21" s="24">
        <v>34</v>
      </c>
      <c r="K21" s="23">
        <v>27</v>
      </c>
      <c r="L21" s="24">
        <v>31</v>
      </c>
      <c r="M21" s="23">
        <v>39</v>
      </c>
      <c r="N21" s="24">
        <v>37</v>
      </c>
      <c r="O21" s="23">
        <v>38</v>
      </c>
      <c r="P21" s="24">
        <v>48</v>
      </c>
      <c r="Q21" s="24">
        <v>57</v>
      </c>
      <c r="R21" s="25">
        <v>44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24">
        <v>35</v>
      </c>
      <c r="H22" s="24">
        <v>50</v>
      </c>
      <c r="I22" s="23">
        <v>40</v>
      </c>
      <c r="J22" s="24"/>
      <c r="K22" s="23">
        <v>27</v>
      </c>
      <c r="L22" s="24">
        <v>32</v>
      </c>
      <c r="M22" s="23">
        <v>39</v>
      </c>
      <c r="N22" s="24">
        <v>36</v>
      </c>
      <c r="O22" s="23">
        <v>37</v>
      </c>
      <c r="P22" s="24">
        <v>49</v>
      </c>
      <c r="Q22" s="24">
        <v>62</v>
      </c>
      <c r="R22" s="25">
        <v>47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24">
        <v>50</v>
      </c>
      <c r="H23" s="24">
        <v>50</v>
      </c>
      <c r="I23" s="23">
        <v>50</v>
      </c>
      <c r="J23" s="24">
        <v>56</v>
      </c>
      <c r="K23" s="23">
        <v>35</v>
      </c>
      <c r="L23" s="24">
        <v>46</v>
      </c>
      <c r="M23" s="23">
        <v>39</v>
      </c>
      <c r="N23" s="24">
        <v>51</v>
      </c>
      <c r="O23" s="23">
        <v>52</v>
      </c>
      <c r="P23" s="24">
        <v>58</v>
      </c>
      <c r="Q23" s="24">
        <v>64</v>
      </c>
      <c r="R23" s="25">
        <v>54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24">
        <v>20</v>
      </c>
      <c r="H24" s="24">
        <v>26</v>
      </c>
      <c r="I24" s="23">
        <v>18</v>
      </c>
      <c r="J24" s="24">
        <v>14</v>
      </c>
      <c r="K24" s="23">
        <v>11</v>
      </c>
      <c r="L24" s="24">
        <v>5</v>
      </c>
      <c r="M24" s="23"/>
      <c r="N24" s="24">
        <v>14</v>
      </c>
      <c r="O24" s="23">
        <v>15</v>
      </c>
      <c r="P24" s="24">
        <v>23</v>
      </c>
      <c r="Q24" s="24">
        <v>27</v>
      </c>
      <c r="R24" s="25">
        <v>27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18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18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18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19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24">
        <v>44</v>
      </c>
      <c r="H5" s="24">
        <v>36</v>
      </c>
      <c r="I5" s="26">
        <v>25</v>
      </c>
      <c r="J5" s="24">
        <v>32</v>
      </c>
      <c r="K5" s="26">
        <v>35</v>
      </c>
      <c r="L5" s="24">
        <v>27</v>
      </c>
      <c r="M5" s="26">
        <v>30</v>
      </c>
      <c r="N5" s="24">
        <v>44</v>
      </c>
      <c r="O5" s="26">
        <v>41</v>
      </c>
      <c r="P5" s="24">
        <v>37</v>
      </c>
      <c r="Q5" s="24">
        <v>41</v>
      </c>
      <c r="R5" s="25">
        <v>39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24">
        <v>34</v>
      </c>
      <c r="H6" s="24">
        <v>56</v>
      </c>
      <c r="I6" s="53">
        <v>29</v>
      </c>
      <c r="J6" s="24">
        <v>27</v>
      </c>
      <c r="K6" s="53">
        <v>30</v>
      </c>
      <c r="L6" s="24">
        <v>29</v>
      </c>
      <c r="M6" s="53">
        <v>36</v>
      </c>
      <c r="N6" s="24">
        <v>32</v>
      </c>
      <c r="O6" s="53">
        <v>39</v>
      </c>
      <c r="P6" s="24">
        <v>39</v>
      </c>
      <c r="Q6" s="24">
        <v>42</v>
      </c>
      <c r="R6" s="25"/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24">
        <v>30</v>
      </c>
      <c r="H7" s="24">
        <v>26</v>
      </c>
      <c r="I7" s="23">
        <v>20</v>
      </c>
      <c r="J7" s="24">
        <v>15</v>
      </c>
      <c r="K7" s="23">
        <v>11</v>
      </c>
      <c r="L7" s="24">
        <v>13</v>
      </c>
      <c r="M7" s="23">
        <v>15</v>
      </c>
      <c r="N7" s="24">
        <v>16</v>
      </c>
      <c r="O7" s="23">
        <v>20</v>
      </c>
      <c r="P7" s="24">
        <v>18</v>
      </c>
      <c r="Q7" s="24">
        <v>25</v>
      </c>
      <c r="R7" s="25">
        <v>24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24"/>
      <c r="H8" s="24">
        <v>27</v>
      </c>
      <c r="I8" s="23">
        <v>19</v>
      </c>
      <c r="J8" s="24">
        <v>20</v>
      </c>
      <c r="K8" s="23"/>
      <c r="L8" s="24"/>
      <c r="M8" s="23">
        <v>26</v>
      </c>
      <c r="N8" s="24">
        <v>16</v>
      </c>
      <c r="O8" s="23">
        <v>30</v>
      </c>
      <c r="P8" s="24">
        <v>28</v>
      </c>
      <c r="Q8" s="24">
        <v>35</v>
      </c>
      <c r="R8" s="25">
        <v>28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24"/>
      <c r="H9" s="24">
        <v>29</v>
      </c>
      <c r="I9" s="23">
        <v>21</v>
      </c>
      <c r="J9" s="24">
        <v>19</v>
      </c>
      <c r="K9" s="23">
        <v>18</v>
      </c>
      <c r="L9" s="24">
        <v>19</v>
      </c>
      <c r="M9" s="23">
        <v>16</v>
      </c>
      <c r="N9" s="24">
        <v>21</v>
      </c>
      <c r="O9" s="23">
        <v>26</v>
      </c>
      <c r="P9" s="24">
        <v>23</v>
      </c>
      <c r="Q9" s="24">
        <v>34</v>
      </c>
      <c r="R9" s="25">
        <v>26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24"/>
      <c r="H10" s="24">
        <v>23</v>
      </c>
      <c r="I10" s="23">
        <v>16</v>
      </c>
      <c r="J10" s="24">
        <v>16</v>
      </c>
      <c r="K10" s="23">
        <v>14</v>
      </c>
      <c r="L10" s="24"/>
      <c r="M10" s="23"/>
      <c r="N10" s="24">
        <v>15</v>
      </c>
      <c r="O10" s="23">
        <v>19</v>
      </c>
      <c r="P10" s="24">
        <v>39</v>
      </c>
      <c r="Q10" s="24">
        <v>26</v>
      </c>
      <c r="R10" s="25"/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24">
        <v>38</v>
      </c>
      <c r="H11" s="24">
        <v>26</v>
      </c>
      <c r="I11" s="23">
        <v>21</v>
      </c>
      <c r="J11" s="24"/>
      <c r="K11" s="23"/>
      <c r="L11" s="24"/>
      <c r="M11" s="23"/>
      <c r="N11" s="24">
        <v>16</v>
      </c>
      <c r="O11" s="23"/>
      <c r="P11" s="24">
        <v>49</v>
      </c>
      <c r="Q11" s="24">
        <v>8</v>
      </c>
      <c r="R11" s="25">
        <v>26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24">
        <v>45</v>
      </c>
      <c r="H12" s="24">
        <v>38</v>
      </c>
      <c r="I12" s="23">
        <v>30</v>
      </c>
      <c r="J12" s="24">
        <v>26</v>
      </c>
      <c r="K12" s="23">
        <v>27</v>
      </c>
      <c r="L12" s="24">
        <v>32</v>
      </c>
      <c r="M12" s="23">
        <v>32</v>
      </c>
      <c r="N12" s="24">
        <v>32</v>
      </c>
      <c r="O12" s="23">
        <v>39</v>
      </c>
      <c r="P12" s="24">
        <v>37</v>
      </c>
      <c r="Q12" s="24">
        <v>43</v>
      </c>
      <c r="R12" s="25">
        <v>35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24"/>
      <c r="H13" s="24"/>
      <c r="I13" s="23"/>
      <c r="J13" s="24"/>
      <c r="K13" s="23"/>
      <c r="L13" s="24"/>
      <c r="M13" s="23"/>
      <c r="N13" s="24"/>
      <c r="O13" s="23"/>
      <c r="P13" s="24"/>
      <c r="Q13" s="24"/>
      <c r="R13" s="25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24">
        <v>32</v>
      </c>
      <c r="H14" s="24">
        <v>29</v>
      </c>
      <c r="I14" s="23">
        <v>19</v>
      </c>
      <c r="J14" s="24"/>
      <c r="K14" s="23">
        <v>21</v>
      </c>
      <c r="L14" s="24">
        <v>16</v>
      </c>
      <c r="M14" s="23">
        <v>19</v>
      </c>
      <c r="N14" s="24"/>
      <c r="O14" s="23">
        <v>27</v>
      </c>
      <c r="P14" s="24">
        <v>25</v>
      </c>
      <c r="Q14" s="24">
        <v>30</v>
      </c>
      <c r="R14" s="25">
        <v>27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24">
        <v>33</v>
      </c>
      <c r="H15" s="24">
        <v>29</v>
      </c>
      <c r="I15" s="23">
        <v>32</v>
      </c>
      <c r="J15" s="24"/>
      <c r="K15" s="23">
        <v>24</v>
      </c>
      <c r="L15" s="24">
        <v>24</v>
      </c>
      <c r="M15" s="23">
        <v>26</v>
      </c>
      <c r="N15" s="24">
        <v>30</v>
      </c>
      <c r="O15" s="23"/>
      <c r="P15" s="24"/>
      <c r="Q15" s="24"/>
      <c r="R15" s="25"/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24">
        <v>38</v>
      </c>
      <c r="H16" s="24">
        <v>35</v>
      </c>
      <c r="I16" s="23">
        <v>27</v>
      </c>
      <c r="J16" s="24">
        <v>30</v>
      </c>
      <c r="K16" s="23">
        <v>30</v>
      </c>
      <c r="L16" s="24">
        <v>26</v>
      </c>
      <c r="M16" s="23">
        <v>28</v>
      </c>
      <c r="N16" s="24">
        <v>31</v>
      </c>
      <c r="O16" s="23">
        <v>35</v>
      </c>
      <c r="P16" s="24">
        <v>31</v>
      </c>
      <c r="Q16" s="24">
        <v>44</v>
      </c>
      <c r="R16" s="25">
        <v>37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24">
        <v>34</v>
      </c>
      <c r="H17" s="24">
        <v>30</v>
      </c>
      <c r="I17" s="23">
        <v>25</v>
      </c>
      <c r="J17" s="24">
        <v>22</v>
      </c>
      <c r="K17" s="23">
        <v>22</v>
      </c>
      <c r="L17" s="24">
        <v>21</v>
      </c>
      <c r="M17" s="23">
        <v>17</v>
      </c>
      <c r="N17" s="24">
        <v>22</v>
      </c>
      <c r="O17" s="23">
        <v>25</v>
      </c>
      <c r="P17" s="24">
        <v>26</v>
      </c>
      <c r="Q17" s="24">
        <v>31</v>
      </c>
      <c r="R17" s="25">
        <v>25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33</v>
      </c>
      <c r="H18" s="24">
        <v>33</v>
      </c>
      <c r="I18" s="23">
        <v>21</v>
      </c>
      <c r="J18" s="24">
        <v>18</v>
      </c>
      <c r="K18" s="23">
        <v>17</v>
      </c>
      <c r="L18" s="24">
        <v>22</v>
      </c>
      <c r="M18" s="23"/>
      <c r="N18" s="24">
        <v>12</v>
      </c>
      <c r="O18" s="23"/>
      <c r="P18" s="24">
        <v>22</v>
      </c>
      <c r="Q18" s="24">
        <v>24</v>
      </c>
      <c r="R18" s="25">
        <v>19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24">
        <v>38</v>
      </c>
      <c r="H19" s="24">
        <v>36</v>
      </c>
      <c r="I19" s="23">
        <v>28</v>
      </c>
      <c r="J19" s="24">
        <v>27</v>
      </c>
      <c r="K19" s="23">
        <v>28</v>
      </c>
      <c r="L19" s="24">
        <v>24</v>
      </c>
      <c r="M19" s="23">
        <v>27</v>
      </c>
      <c r="N19" s="24">
        <v>23</v>
      </c>
      <c r="O19" s="23">
        <v>31</v>
      </c>
      <c r="P19" s="24">
        <v>31</v>
      </c>
      <c r="Q19" s="24">
        <v>42</v>
      </c>
      <c r="R19" s="25">
        <v>33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24">
        <v>40</v>
      </c>
      <c r="H20" s="24">
        <v>38</v>
      </c>
      <c r="I20" s="23">
        <v>28</v>
      </c>
      <c r="J20" s="24">
        <v>30</v>
      </c>
      <c r="K20" s="23">
        <v>31</v>
      </c>
      <c r="L20" s="24">
        <v>30</v>
      </c>
      <c r="M20" s="23">
        <v>29</v>
      </c>
      <c r="N20" s="24">
        <v>34</v>
      </c>
      <c r="O20" s="23">
        <v>40</v>
      </c>
      <c r="P20" s="24">
        <v>37</v>
      </c>
      <c r="Q20" s="24">
        <v>43</v>
      </c>
      <c r="R20" s="25">
        <v>38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24">
        <v>38</v>
      </c>
      <c r="H21" s="24">
        <v>41</v>
      </c>
      <c r="I21" s="23">
        <v>30</v>
      </c>
      <c r="J21" s="24">
        <v>28</v>
      </c>
      <c r="K21" s="23">
        <v>33</v>
      </c>
      <c r="L21" s="24">
        <v>28</v>
      </c>
      <c r="M21" s="23">
        <v>30</v>
      </c>
      <c r="N21" s="24">
        <v>35</v>
      </c>
      <c r="O21" s="23">
        <v>41</v>
      </c>
      <c r="P21" s="24">
        <v>39</v>
      </c>
      <c r="Q21" s="24">
        <v>48</v>
      </c>
      <c r="R21" s="25">
        <v>39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24">
        <v>43</v>
      </c>
      <c r="H22" s="24">
        <v>39</v>
      </c>
      <c r="I22" s="23">
        <v>32</v>
      </c>
      <c r="J22" s="24">
        <v>28</v>
      </c>
      <c r="K22" s="23">
        <v>32</v>
      </c>
      <c r="L22" s="24">
        <v>33</v>
      </c>
      <c r="M22" s="23">
        <v>33</v>
      </c>
      <c r="N22" s="24">
        <v>34</v>
      </c>
      <c r="O22" s="23">
        <v>39</v>
      </c>
      <c r="P22" s="24">
        <v>39</v>
      </c>
      <c r="Q22" s="24">
        <v>51</v>
      </c>
      <c r="R22" s="25">
        <v>36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24"/>
      <c r="H23" s="24"/>
      <c r="I23" s="23"/>
      <c r="J23" s="24"/>
      <c r="K23" s="23"/>
      <c r="L23" s="24"/>
      <c r="M23" s="23"/>
      <c r="N23" s="24">
        <v>49</v>
      </c>
      <c r="O23" s="23">
        <v>50</v>
      </c>
      <c r="P23" s="24">
        <v>24</v>
      </c>
      <c r="Q23" s="24">
        <v>51</v>
      </c>
      <c r="R23" s="25">
        <v>43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18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18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18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18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19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24">
        <v>52</v>
      </c>
      <c r="H5" s="24">
        <v>50</v>
      </c>
      <c r="I5" s="23">
        <v>44</v>
      </c>
      <c r="J5" s="24">
        <v>36</v>
      </c>
      <c r="K5" s="23">
        <v>33</v>
      </c>
      <c r="L5" s="24">
        <v>33</v>
      </c>
      <c r="M5" s="23">
        <v>35</v>
      </c>
      <c r="N5" s="24"/>
      <c r="O5" s="23">
        <v>40</v>
      </c>
      <c r="P5" s="24">
        <v>38</v>
      </c>
      <c r="Q5" s="24">
        <v>56</v>
      </c>
      <c r="R5" s="25">
        <v>48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24">
        <v>35</v>
      </c>
      <c r="H6" s="24">
        <v>31</v>
      </c>
      <c r="I6" s="23">
        <v>35</v>
      </c>
      <c r="J6" s="24">
        <v>35</v>
      </c>
      <c r="K6" s="23">
        <v>29</v>
      </c>
      <c r="L6" s="24">
        <v>35</v>
      </c>
      <c r="M6" s="23">
        <v>29</v>
      </c>
      <c r="N6" s="24">
        <v>25</v>
      </c>
      <c r="O6" s="23">
        <v>35</v>
      </c>
      <c r="P6" s="24">
        <v>42</v>
      </c>
      <c r="Q6" s="24">
        <v>38</v>
      </c>
      <c r="R6" s="25">
        <v>40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24">
        <v>31</v>
      </c>
      <c r="H7" s="24">
        <v>35</v>
      </c>
      <c r="I7" s="23">
        <v>27</v>
      </c>
      <c r="J7" s="24">
        <v>21</v>
      </c>
      <c r="K7" s="23">
        <v>17</v>
      </c>
      <c r="L7" s="24">
        <v>13</v>
      </c>
      <c r="M7" s="23">
        <v>13</v>
      </c>
      <c r="N7" s="24">
        <v>17</v>
      </c>
      <c r="O7" s="23">
        <v>19</v>
      </c>
      <c r="P7" s="24">
        <v>27</v>
      </c>
      <c r="Q7" s="24">
        <v>34</v>
      </c>
      <c r="R7" s="25"/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24">
        <v>27</v>
      </c>
      <c r="H8" s="24">
        <v>31</v>
      </c>
      <c r="I8" s="23">
        <v>31</v>
      </c>
      <c r="J8" s="24">
        <v>21</v>
      </c>
      <c r="K8" s="23">
        <v>19</v>
      </c>
      <c r="L8" s="24">
        <v>19</v>
      </c>
      <c r="M8" s="23">
        <v>19</v>
      </c>
      <c r="N8" s="24">
        <v>13</v>
      </c>
      <c r="O8" s="23">
        <v>23</v>
      </c>
      <c r="P8" s="24">
        <v>36</v>
      </c>
      <c r="Q8" s="24">
        <v>31</v>
      </c>
      <c r="R8" s="25">
        <v>15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24">
        <v>33</v>
      </c>
      <c r="H9" s="24">
        <v>35</v>
      </c>
      <c r="I9" s="23">
        <v>29</v>
      </c>
      <c r="J9" s="24">
        <v>27</v>
      </c>
      <c r="K9" s="23">
        <v>15</v>
      </c>
      <c r="L9" s="24">
        <v>19</v>
      </c>
      <c r="M9" s="23">
        <v>21</v>
      </c>
      <c r="N9" s="24">
        <v>15</v>
      </c>
      <c r="O9" s="23">
        <v>27</v>
      </c>
      <c r="P9" s="24">
        <v>35</v>
      </c>
      <c r="Q9" s="24">
        <v>35</v>
      </c>
      <c r="R9" s="25">
        <v>31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24">
        <v>19</v>
      </c>
      <c r="H10" s="24">
        <v>27</v>
      </c>
      <c r="I10" s="23">
        <v>23</v>
      </c>
      <c r="J10" s="24">
        <v>17</v>
      </c>
      <c r="K10" s="23">
        <v>12</v>
      </c>
      <c r="L10" s="24">
        <v>12</v>
      </c>
      <c r="M10" s="23"/>
      <c r="N10" s="24">
        <v>4</v>
      </c>
      <c r="O10" s="23">
        <v>19</v>
      </c>
      <c r="P10" s="24">
        <v>33</v>
      </c>
      <c r="Q10" s="24">
        <v>29</v>
      </c>
      <c r="R10" s="25"/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24">
        <v>15</v>
      </c>
      <c r="H11" s="24">
        <v>31</v>
      </c>
      <c r="I11" s="23">
        <v>27</v>
      </c>
      <c r="J11" s="24">
        <v>23</v>
      </c>
      <c r="K11" s="23">
        <v>13</v>
      </c>
      <c r="L11" s="24">
        <v>17</v>
      </c>
      <c r="M11" s="23">
        <v>15</v>
      </c>
      <c r="N11" s="24">
        <v>17</v>
      </c>
      <c r="O11" s="23">
        <v>21</v>
      </c>
      <c r="P11" s="24"/>
      <c r="Q11" s="24">
        <v>27</v>
      </c>
      <c r="R11" s="25">
        <v>36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24">
        <v>36</v>
      </c>
      <c r="H12" s="24">
        <v>48</v>
      </c>
      <c r="I12" s="23">
        <v>42</v>
      </c>
      <c r="J12" s="24">
        <v>38</v>
      </c>
      <c r="K12" s="23">
        <v>29</v>
      </c>
      <c r="L12" s="24">
        <v>33</v>
      </c>
      <c r="M12" s="23">
        <v>33</v>
      </c>
      <c r="N12" s="24">
        <v>31</v>
      </c>
      <c r="O12" s="23">
        <v>40</v>
      </c>
      <c r="P12" s="24">
        <v>38</v>
      </c>
      <c r="Q12" s="24">
        <v>40</v>
      </c>
      <c r="R12" s="25">
        <v>40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24"/>
      <c r="H13" s="24"/>
      <c r="I13" s="23"/>
      <c r="J13" s="24"/>
      <c r="K13" s="23"/>
      <c r="L13" s="24"/>
      <c r="M13" s="23"/>
      <c r="N13" s="24"/>
      <c r="O13" s="23"/>
      <c r="P13" s="24"/>
      <c r="Q13" s="24"/>
      <c r="R13" s="25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24">
        <v>27</v>
      </c>
      <c r="H14" s="24">
        <v>33</v>
      </c>
      <c r="I14" s="23">
        <v>33</v>
      </c>
      <c r="J14" s="24"/>
      <c r="K14" s="23">
        <v>17</v>
      </c>
      <c r="L14" s="24">
        <v>21</v>
      </c>
      <c r="M14" s="23">
        <v>19</v>
      </c>
      <c r="N14" s="24">
        <v>13</v>
      </c>
      <c r="O14" s="23">
        <v>25</v>
      </c>
      <c r="P14" s="24">
        <v>38</v>
      </c>
      <c r="Q14" s="24">
        <v>29</v>
      </c>
      <c r="R14" s="25">
        <v>31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24">
        <v>25</v>
      </c>
      <c r="H15" s="24">
        <v>31</v>
      </c>
      <c r="I15" s="23">
        <v>33</v>
      </c>
      <c r="J15" s="24">
        <v>27</v>
      </c>
      <c r="K15" s="23">
        <v>23</v>
      </c>
      <c r="L15" s="24">
        <v>27</v>
      </c>
      <c r="M15" s="23">
        <v>25</v>
      </c>
      <c r="N15" s="24">
        <v>21</v>
      </c>
      <c r="O15" s="23">
        <v>31</v>
      </c>
      <c r="P15" s="24">
        <v>35</v>
      </c>
      <c r="Q15" s="24">
        <v>36</v>
      </c>
      <c r="R15" s="25">
        <v>35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24">
        <v>31</v>
      </c>
      <c r="H16" s="24">
        <v>38</v>
      </c>
      <c r="I16" s="23">
        <v>40</v>
      </c>
      <c r="J16" s="24">
        <v>31</v>
      </c>
      <c r="K16" s="23">
        <v>27</v>
      </c>
      <c r="L16" s="24">
        <v>27</v>
      </c>
      <c r="M16" s="23">
        <v>27</v>
      </c>
      <c r="N16" s="24">
        <v>17</v>
      </c>
      <c r="O16" s="23">
        <v>27</v>
      </c>
      <c r="P16" s="24">
        <v>38</v>
      </c>
      <c r="Q16" s="24">
        <v>35</v>
      </c>
      <c r="R16" s="25">
        <v>40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24">
        <v>27</v>
      </c>
      <c r="H17" s="24">
        <v>33</v>
      </c>
      <c r="I17" s="23">
        <v>35</v>
      </c>
      <c r="J17" s="24">
        <v>25</v>
      </c>
      <c r="K17" s="23">
        <v>21</v>
      </c>
      <c r="L17" s="24">
        <v>191</v>
      </c>
      <c r="M17" s="23">
        <v>19</v>
      </c>
      <c r="N17" s="24">
        <v>15</v>
      </c>
      <c r="O17" s="23">
        <v>23</v>
      </c>
      <c r="P17" s="24">
        <v>38</v>
      </c>
      <c r="Q17" s="24">
        <v>31</v>
      </c>
      <c r="R17" s="25">
        <v>35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27</v>
      </c>
      <c r="H18" s="24">
        <v>35</v>
      </c>
      <c r="I18" s="23">
        <v>25</v>
      </c>
      <c r="J18" s="24">
        <v>19</v>
      </c>
      <c r="K18" s="23">
        <v>15</v>
      </c>
      <c r="L18" s="24">
        <v>21</v>
      </c>
      <c r="M18" s="23">
        <v>17</v>
      </c>
      <c r="N18" s="24">
        <v>12</v>
      </c>
      <c r="O18" s="23">
        <v>21</v>
      </c>
      <c r="P18" s="24">
        <v>33</v>
      </c>
      <c r="Q18" s="24">
        <v>27</v>
      </c>
      <c r="R18" s="25">
        <v>31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24">
        <v>40</v>
      </c>
      <c r="H19" s="24">
        <v>46</v>
      </c>
      <c r="I19" s="23">
        <v>42</v>
      </c>
      <c r="J19" s="24">
        <v>35</v>
      </c>
      <c r="K19" s="23">
        <v>27</v>
      </c>
      <c r="L19" s="24">
        <v>29</v>
      </c>
      <c r="M19" s="23">
        <v>31</v>
      </c>
      <c r="N19" s="24">
        <v>33</v>
      </c>
      <c r="O19" s="23">
        <v>35</v>
      </c>
      <c r="P19" s="24">
        <v>38</v>
      </c>
      <c r="Q19" s="24">
        <v>50</v>
      </c>
      <c r="R19" s="25">
        <v>44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18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18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18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18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18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18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18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18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19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B1">
      <selection activeCell="X30" sqref="X30"/>
    </sheetView>
  </sheetViews>
  <sheetFormatPr defaultColWidth="9.140625" defaultRowHeight="12.75"/>
  <cols>
    <col min="1" max="1" width="5.57421875" style="0" hidden="1" customWidth="1"/>
    <col min="2" max="2" width="10.140625" style="2" customWidth="1"/>
    <col min="3" max="3" width="27.8515625" style="0" bestFit="1" customWidth="1"/>
    <col min="4" max="4" width="12.421875" style="0" hidden="1" customWidth="1"/>
    <col min="5" max="6" width="8.7109375" style="0" hidden="1" customWidth="1"/>
    <col min="7" max="7" width="12.421875" style="0" bestFit="1" customWidth="1"/>
    <col min="8" max="9" width="8.7109375" style="198" customWidth="1"/>
    <col min="10" max="22" width="9.140625" style="198" customWidth="1"/>
    <col min="23" max="23" width="10.140625" style="198" customWidth="1"/>
    <col min="24" max="24" width="9.140625" style="198" customWidth="1"/>
    <col min="25" max="25" width="15.57421875" style="198" customWidth="1"/>
    <col min="26" max="26" width="11.7109375" style="198" customWidth="1"/>
  </cols>
  <sheetData>
    <row r="1" spans="1:23" ht="15">
      <c r="A1" s="3" t="s">
        <v>150</v>
      </c>
      <c r="C1" s="2"/>
      <c r="D1" s="2"/>
      <c r="E1" s="2"/>
      <c r="F1" s="2"/>
      <c r="G1" s="2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</row>
    <row r="2" ht="15" thickBot="1">
      <c r="X2" s="199"/>
    </row>
    <row r="3" spans="23:26" ht="13.5" customHeight="1" thickBot="1">
      <c r="W3" s="217" t="s">
        <v>149</v>
      </c>
      <c r="X3" s="217" t="s">
        <v>96</v>
      </c>
      <c r="Y3" s="223" t="s">
        <v>145</v>
      </c>
      <c r="Z3" s="217" t="s">
        <v>95</v>
      </c>
    </row>
    <row r="4" spans="1:26" s="13" customFormat="1" ht="15.75" thickBot="1">
      <c r="A4" s="152" t="s">
        <v>23</v>
      </c>
      <c r="B4" s="151" t="s">
        <v>58</v>
      </c>
      <c r="C4" s="168" t="s">
        <v>24</v>
      </c>
      <c r="D4" s="150" t="s">
        <v>85</v>
      </c>
      <c r="E4" s="151" t="s">
        <v>86</v>
      </c>
      <c r="F4" s="150" t="s">
        <v>87</v>
      </c>
      <c r="G4" s="151" t="s">
        <v>85</v>
      </c>
      <c r="H4" s="200" t="s">
        <v>86</v>
      </c>
      <c r="I4" s="201" t="s">
        <v>87</v>
      </c>
      <c r="J4" s="201" t="s">
        <v>25</v>
      </c>
      <c r="K4" s="200" t="s">
        <v>26</v>
      </c>
      <c r="L4" s="201" t="s">
        <v>27</v>
      </c>
      <c r="M4" s="200" t="s">
        <v>28</v>
      </c>
      <c r="N4" s="201" t="s">
        <v>29</v>
      </c>
      <c r="O4" s="202" t="s">
        <v>30</v>
      </c>
      <c r="P4" s="200" t="s">
        <v>31</v>
      </c>
      <c r="Q4" s="201" t="s">
        <v>32</v>
      </c>
      <c r="R4" s="202" t="s">
        <v>33</v>
      </c>
      <c r="S4" s="201" t="s">
        <v>34</v>
      </c>
      <c r="T4" s="200" t="s">
        <v>35</v>
      </c>
      <c r="U4" s="201" t="s">
        <v>36</v>
      </c>
      <c r="V4" s="203"/>
      <c r="W4" s="218"/>
      <c r="X4" s="218"/>
      <c r="Y4" s="224"/>
      <c r="Z4" s="222"/>
    </row>
    <row r="5" spans="1:26" ht="14.25">
      <c r="A5" s="58" t="s">
        <v>0</v>
      </c>
      <c r="B5" s="171">
        <v>1</v>
      </c>
      <c r="C5" s="172" t="s">
        <v>37</v>
      </c>
      <c r="D5" s="173" t="s">
        <v>88</v>
      </c>
      <c r="E5" s="171">
        <v>523771</v>
      </c>
      <c r="F5" s="174">
        <v>224090</v>
      </c>
      <c r="G5" s="175" t="s">
        <v>130</v>
      </c>
      <c r="H5" s="174">
        <v>523771</v>
      </c>
      <c r="I5" s="171">
        <v>224090</v>
      </c>
      <c r="J5" s="176">
        <v>44.85</v>
      </c>
      <c r="K5" s="177">
        <v>32.3</v>
      </c>
      <c r="L5" s="204">
        <v>29.3</v>
      </c>
      <c r="M5" s="177">
        <v>29.83</v>
      </c>
      <c r="N5" s="204">
        <v>28.99</v>
      </c>
      <c r="O5" s="174">
        <v>23.48</v>
      </c>
      <c r="P5" s="204">
        <v>14.19</v>
      </c>
      <c r="Q5" s="204">
        <v>17.58</v>
      </c>
      <c r="R5" s="205">
        <v>20.17</v>
      </c>
      <c r="S5" s="204">
        <v>23.59</v>
      </c>
      <c r="T5" s="177">
        <v>27.74</v>
      </c>
      <c r="U5" s="176">
        <v>30.99</v>
      </c>
      <c r="V5" s="185"/>
      <c r="W5" s="176">
        <f>SUM(100/12)*12</f>
        <v>100</v>
      </c>
      <c r="X5" s="176">
        <f>SUM(J5:U5)/12</f>
        <v>26.9175</v>
      </c>
      <c r="Y5" s="214"/>
      <c r="Z5" s="183">
        <f>X5*Z31</f>
        <v>22.07235</v>
      </c>
    </row>
    <row r="6" spans="1:26" ht="14.25">
      <c r="A6" s="55" t="s">
        <v>2</v>
      </c>
      <c r="B6" s="178">
        <v>3</v>
      </c>
      <c r="C6" s="179" t="s">
        <v>39</v>
      </c>
      <c r="D6" s="180" t="s">
        <v>89</v>
      </c>
      <c r="E6" s="178">
        <v>524345</v>
      </c>
      <c r="F6" s="181">
        <v>224468</v>
      </c>
      <c r="G6" s="182" t="s">
        <v>131</v>
      </c>
      <c r="H6" s="181">
        <v>524345</v>
      </c>
      <c r="I6" s="178">
        <v>224468</v>
      </c>
      <c r="J6" s="183">
        <v>30.14</v>
      </c>
      <c r="K6" s="184">
        <v>19.08</v>
      </c>
      <c r="L6" s="183">
        <v>25.49</v>
      </c>
      <c r="M6" s="184"/>
      <c r="N6" s="183">
        <v>15.59</v>
      </c>
      <c r="O6" s="184">
        <v>13.45</v>
      </c>
      <c r="P6" s="183">
        <v>12.49</v>
      </c>
      <c r="Q6" s="183">
        <v>13.89</v>
      </c>
      <c r="R6" s="206">
        <v>19.69</v>
      </c>
      <c r="S6" s="183">
        <v>23.87</v>
      </c>
      <c r="T6" s="184">
        <v>24.47</v>
      </c>
      <c r="U6" s="183">
        <v>25.96</v>
      </c>
      <c r="V6" s="185"/>
      <c r="W6" s="183">
        <f>SUM(100/12)*11</f>
        <v>91.66666666666667</v>
      </c>
      <c r="X6" s="183">
        <f>SUM(J6:U6)/11</f>
        <v>20.374545454545455</v>
      </c>
      <c r="Y6" s="215"/>
      <c r="Z6" s="183">
        <f>X6*Z31</f>
        <v>16.707127272727273</v>
      </c>
    </row>
    <row r="7" spans="1:26" ht="14.25">
      <c r="A7" s="55" t="s">
        <v>3</v>
      </c>
      <c r="B7" s="178">
        <v>4</v>
      </c>
      <c r="C7" s="179" t="s">
        <v>40</v>
      </c>
      <c r="D7" s="180" t="s">
        <v>88</v>
      </c>
      <c r="E7" s="178">
        <v>525373</v>
      </c>
      <c r="F7" s="181">
        <v>226985</v>
      </c>
      <c r="G7" s="182" t="s">
        <v>88</v>
      </c>
      <c r="H7" s="181">
        <v>525373</v>
      </c>
      <c r="I7" s="178">
        <v>226985</v>
      </c>
      <c r="J7" s="183">
        <v>30.17</v>
      </c>
      <c r="K7" s="184">
        <v>17.87</v>
      </c>
      <c r="L7" s="183">
        <v>23.52</v>
      </c>
      <c r="M7" s="207">
        <v>15.74</v>
      </c>
      <c r="N7" s="183">
        <v>12.66</v>
      </c>
      <c r="O7" s="184">
        <v>13.62</v>
      </c>
      <c r="P7" s="183">
        <v>13.56</v>
      </c>
      <c r="Q7" s="183">
        <v>15.42</v>
      </c>
      <c r="R7" s="206">
        <v>21.01</v>
      </c>
      <c r="S7" s="183">
        <v>22.05</v>
      </c>
      <c r="T7" s="184">
        <v>24.29</v>
      </c>
      <c r="U7" s="183">
        <v>24.32</v>
      </c>
      <c r="V7" s="185"/>
      <c r="W7" s="183">
        <f aca="true" t="shared" si="0" ref="W7:W19">SUM(100/12)*12</f>
        <v>100</v>
      </c>
      <c r="X7" s="183">
        <f aca="true" t="shared" si="1" ref="X7:X13">SUM(J7:U7)/12</f>
        <v>19.519166666666667</v>
      </c>
      <c r="Y7" s="215"/>
      <c r="Z7" s="183">
        <f>X7*Z31</f>
        <v>16.005716666666665</v>
      </c>
    </row>
    <row r="8" spans="1:26" ht="14.25">
      <c r="A8" s="55" t="s">
        <v>6</v>
      </c>
      <c r="B8" s="178">
        <v>7</v>
      </c>
      <c r="C8" s="179" t="s">
        <v>43</v>
      </c>
      <c r="D8" s="180" t="s">
        <v>88</v>
      </c>
      <c r="E8" s="178">
        <v>523278</v>
      </c>
      <c r="F8" s="181">
        <v>225479</v>
      </c>
      <c r="G8" s="182" t="s">
        <v>130</v>
      </c>
      <c r="H8" s="181">
        <v>523278</v>
      </c>
      <c r="I8" s="178">
        <v>225479</v>
      </c>
      <c r="J8" s="183">
        <v>35.05</v>
      </c>
      <c r="K8" s="184">
        <v>23.67</v>
      </c>
      <c r="L8" s="183">
        <v>33.52</v>
      </c>
      <c r="M8" s="184">
        <v>21.54</v>
      </c>
      <c r="N8" s="183">
        <v>21.68</v>
      </c>
      <c r="O8" s="184">
        <v>22.47</v>
      </c>
      <c r="P8" s="183">
        <v>21.92</v>
      </c>
      <c r="Q8" s="183">
        <v>25.07</v>
      </c>
      <c r="R8" s="206">
        <v>31.27</v>
      </c>
      <c r="S8" s="183">
        <v>31.47</v>
      </c>
      <c r="T8" s="184">
        <v>33.33</v>
      </c>
      <c r="U8" s="183">
        <v>32.08</v>
      </c>
      <c r="V8" s="185"/>
      <c r="W8" s="183">
        <f t="shared" si="0"/>
        <v>100</v>
      </c>
      <c r="X8" s="183">
        <f t="shared" si="1"/>
        <v>27.75583333333333</v>
      </c>
      <c r="Y8" s="215"/>
      <c r="Z8" s="183">
        <f>X8*Z31</f>
        <v>22.75978333333333</v>
      </c>
    </row>
    <row r="9" spans="1:26" ht="14.25">
      <c r="A9" s="55" t="s">
        <v>9</v>
      </c>
      <c r="B9" s="178">
        <v>9</v>
      </c>
      <c r="C9" s="179" t="s">
        <v>45</v>
      </c>
      <c r="D9" s="180" t="s">
        <v>88</v>
      </c>
      <c r="E9" s="178">
        <v>526652</v>
      </c>
      <c r="F9" s="181">
        <v>223438</v>
      </c>
      <c r="G9" s="182" t="s">
        <v>88</v>
      </c>
      <c r="H9" s="181">
        <v>526652</v>
      </c>
      <c r="I9" s="178">
        <v>223438</v>
      </c>
      <c r="J9" s="183">
        <v>31.54</v>
      </c>
      <c r="K9" s="184">
        <v>20.96</v>
      </c>
      <c r="L9" s="183">
        <v>25.05</v>
      </c>
      <c r="M9" s="184">
        <v>17.57</v>
      </c>
      <c r="N9" s="183">
        <v>17.28</v>
      </c>
      <c r="O9" s="184">
        <v>17.2</v>
      </c>
      <c r="P9" s="183">
        <v>49.52</v>
      </c>
      <c r="Q9" s="183">
        <v>17.6</v>
      </c>
      <c r="R9" s="206">
        <v>21</v>
      </c>
      <c r="S9" s="183">
        <v>22.28</v>
      </c>
      <c r="T9" s="184">
        <v>24.27</v>
      </c>
      <c r="U9" s="183">
        <v>24.22</v>
      </c>
      <c r="V9" s="185"/>
      <c r="W9" s="183">
        <f t="shared" si="0"/>
        <v>100</v>
      </c>
      <c r="X9" s="183">
        <f t="shared" si="1"/>
        <v>24.040833333333335</v>
      </c>
      <c r="Y9" s="215"/>
      <c r="Z9" s="183">
        <f>X9*Z31</f>
        <v>19.713483333333333</v>
      </c>
    </row>
    <row r="10" spans="1:26" ht="14.25">
      <c r="A10" s="55" t="s">
        <v>10</v>
      </c>
      <c r="B10" s="178">
        <v>10</v>
      </c>
      <c r="C10" s="179" t="s">
        <v>46</v>
      </c>
      <c r="D10" s="180" t="s">
        <v>88</v>
      </c>
      <c r="E10" s="178">
        <v>522075</v>
      </c>
      <c r="F10" s="181">
        <v>225568</v>
      </c>
      <c r="G10" s="182" t="s">
        <v>130</v>
      </c>
      <c r="H10" s="181">
        <v>522075</v>
      </c>
      <c r="I10" s="178">
        <v>225568</v>
      </c>
      <c r="J10" s="183">
        <v>34.54</v>
      </c>
      <c r="K10" s="184">
        <v>25.5</v>
      </c>
      <c r="L10" s="183">
        <v>25.41</v>
      </c>
      <c r="M10" s="184">
        <v>17.3</v>
      </c>
      <c r="N10" s="183">
        <v>16.89</v>
      </c>
      <c r="O10" s="184">
        <v>16.34</v>
      </c>
      <c r="P10" s="183">
        <v>16.76</v>
      </c>
      <c r="Q10" s="183">
        <v>18.97</v>
      </c>
      <c r="R10" s="206">
        <v>20.93</v>
      </c>
      <c r="S10" s="183">
        <v>23.36</v>
      </c>
      <c r="T10" s="184">
        <v>27.68</v>
      </c>
      <c r="U10" s="183">
        <v>31.49</v>
      </c>
      <c r="V10" s="185"/>
      <c r="W10" s="183">
        <f t="shared" si="0"/>
        <v>100</v>
      </c>
      <c r="X10" s="183">
        <f t="shared" si="1"/>
        <v>22.930833333333336</v>
      </c>
      <c r="Y10" s="215"/>
      <c r="Z10" s="183">
        <f>X10*Z31</f>
        <v>18.803283333333333</v>
      </c>
    </row>
    <row r="11" spans="1:26" ht="14.25">
      <c r="A11" s="55" t="s">
        <v>11</v>
      </c>
      <c r="B11" s="178">
        <v>11</v>
      </c>
      <c r="C11" s="179" t="s">
        <v>47</v>
      </c>
      <c r="D11" s="180" t="s">
        <v>88</v>
      </c>
      <c r="E11" s="178">
        <v>522126</v>
      </c>
      <c r="F11" s="181">
        <v>224862</v>
      </c>
      <c r="G11" s="182" t="s">
        <v>131</v>
      </c>
      <c r="H11" s="181">
        <v>522126</v>
      </c>
      <c r="I11" s="178">
        <v>224862</v>
      </c>
      <c r="J11" s="183">
        <v>24.22</v>
      </c>
      <c r="K11" s="184">
        <v>16.03</v>
      </c>
      <c r="L11" s="183">
        <v>20.23</v>
      </c>
      <c r="M11" s="184">
        <v>12.89</v>
      </c>
      <c r="N11" s="183">
        <v>11.59</v>
      </c>
      <c r="O11" s="181">
        <v>11.7</v>
      </c>
      <c r="P11" s="183">
        <v>12.27</v>
      </c>
      <c r="Q11" s="183">
        <v>13.42</v>
      </c>
      <c r="R11" s="206">
        <v>18.25</v>
      </c>
      <c r="S11" s="183">
        <v>17.81</v>
      </c>
      <c r="T11" s="184">
        <v>21.07</v>
      </c>
      <c r="U11" s="183">
        <v>24.36</v>
      </c>
      <c r="V11" s="185"/>
      <c r="W11" s="183">
        <f t="shared" si="0"/>
        <v>100</v>
      </c>
      <c r="X11" s="183">
        <f t="shared" si="1"/>
        <v>16.986666666666668</v>
      </c>
      <c r="Y11" s="215"/>
      <c r="Z11" s="183">
        <f>X11*Z31</f>
        <v>13.929066666666667</v>
      </c>
    </row>
    <row r="12" spans="1:30" ht="14.25">
      <c r="A12" s="55" t="s">
        <v>12</v>
      </c>
      <c r="B12" s="178">
        <v>12</v>
      </c>
      <c r="C12" s="179" t="s">
        <v>48</v>
      </c>
      <c r="D12" s="180" t="s">
        <v>88</v>
      </c>
      <c r="E12" s="178">
        <v>522955</v>
      </c>
      <c r="F12" s="181">
        <v>223335</v>
      </c>
      <c r="G12" s="182" t="s">
        <v>131</v>
      </c>
      <c r="H12" s="181">
        <v>522955</v>
      </c>
      <c r="I12" s="178">
        <v>223335</v>
      </c>
      <c r="J12" s="183">
        <v>20.16</v>
      </c>
      <c r="K12" s="184">
        <v>11.64</v>
      </c>
      <c r="L12" s="183">
        <v>24.77</v>
      </c>
      <c r="M12" s="184">
        <v>14.66</v>
      </c>
      <c r="N12" s="183">
        <v>9.64</v>
      </c>
      <c r="O12" s="184">
        <v>9.83</v>
      </c>
      <c r="P12" s="183">
        <v>11.68</v>
      </c>
      <c r="Q12" s="183">
        <v>15.88</v>
      </c>
      <c r="R12" s="206">
        <v>16.77</v>
      </c>
      <c r="S12" s="183">
        <v>15.45</v>
      </c>
      <c r="T12" s="184">
        <v>14.82</v>
      </c>
      <c r="U12" s="183">
        <v>24.51</v>
      </c>
      <c r="V12" s="185"/>
      <c r="W12" s="183">
        <f t="shared" si="0"/>
        <v>100</v>
      </c>
      <c r="X12" s="183">
        <f t="shared" si="1"/>
        <v>15.817499999999997</v>
      </c>
      <c r="Y12" s="215"/>
      <c r="Z12" s="183">
        <f>X12*Z31</f>
        <v>12.970349999999996</v>
      </c>
      <c r="AD12" s="13"/>
    </row>
    <row r="13" spans="1:26" ht="14.25">
      <c r="A13" s="55" t="s">
        <v>13</v>
      </c>
      <c r="B13" s="178">
        <v>13</v>
      </c>
      <c r="C13" s="179" t="s">
        <v>49</v>
      </c>
      <c r="D13" s="180" t="s">
        <v>88</v>
      </c>
      <c r="E13" s="178">
        <v>523070</v>
      </c>
      <c r="F13" s="181">
        <v>226070</v>
      </c>
      <c r="G13" s="182" t="s">
        <v>131</v>
      </c>
      <c r="H13" s="181">
        <v>523070</v>
      </c>
      <c r="I13" s="178">
        <v>226070</v>
      </c>
      <c r="J13" s="183">
        <v>28.04</v>
      </c>
      <c r="K13" s="184">
        <v>19.34</v>
      </c>
      <c r="L13" s="183">
        <v>23.36</v>
      </c>
      <c r="M13" s="184">
        <v>12.89</v>
      </c>
      <c r="N13" s="183">
        <v>14.09</v>
      </c>
      <c r="O13" s="184">
        <v>15.93</v>
      </c>
      <c r="P13" s="183">
        <v>15.47</v>
      </c>
      <c r="Q13" s="183">
        <v>15.05</v>
      </c>
      <c r="R13" s="206">
        <v>20.11</v>
      </c>
      <c r="S13" s="183">
        <v>25.29</v>
      </c>
      <c r="T13" s="184">
        <v>26.5</v>
      </c>
      <c r="U13" s="183">
        <v>30.16</v>
      </c>
      <c r="V13" s="185"/>
      <c r="W13" s="183">
        <f t="shared" si="0"/>
        <v>100</v>
      </c>
      <c r="X13" s="183">
        <f t="shared" si="1"/>
        <v>20.519166666666667</v>
      </c>
      <c r="Y13" s="215"/>
      <c r="Z13" s="183">
        <f>X13*Z31</f>
        <v>16.825716666666665</v>
      </c>
    </row>
    <row r="14" spans="1:26" ht="14.25">
      <c r="A14" s="55" t="s">
        <v>17</v>
      </c>
      <c r="B14" s="178">
        <v>17</v>
      </c>
      <c r="C14" s="179" t="s">
        <v>53</v>
      </c>
      <c r="D14" s="180" t="s">
        <v>88</v>
      </c>
      <c r="E14" s="178">
        <v>522700</v>
      </c>
      <c r="F14" s="181">
        <v>226550</v>
      </c>
      <c r="G14" s="182" t="s">
        <v>130</v>
      </c>
      <c r="H14" s="181">
        <v>522700</v>
      </c>
      <c r="I14" s="178">
        <v>226550</v>
      </c>
      <c r="J14" s="183">
        <v>50.93</v>
      </c>
      <c r="K14" s="184">
        <v>42.38</v>
      </c>
      <c r="L14" s="183">
        <v>37.77</v>
      </c>
      <c r="M14" s="184">
        <v>37.27</v>
      </c>
      <c r="N14" s="183">
        <v>37.98</v>
      </c>
      <c r="O14" s="184">
        <v>35.98</v>
      </c>
      <c r="P14" s="183">
        <v>34.84</v>
      </c>
      <c r="Q14" s="183">
        <v>37.64</v>
      </c>
      <c r="R14" s="206">
        <v>40.52</v>
      </c>
      <c r="S14" s="183">
        <v>41.99</v>
      </c>
      <c r="T14" s="184">
        <v>44.17</v>
      </c>
      <c r="U14" s="183"/>
      <c r="V14" s="185"/>
      <c r="W14" s="183">
        <f>SUM(100/12)*11</f>
        <v>91.66666666666667</v>
      </c>
      <c r="X14" s="183">
        <f>SUM(J14:U14)/11</f>
        <v>40.13363636363636</v>
      </c>
      <c r="Y14" s="215"/>
      <c r="Z14" s="183">
        <f>X14*Z31</f>
        <v>32.90958181818181</v>
      </c>
    </row>
    <row r="15" spans="1:26" ht="14.25">
      <c r="A15" s="55" t="s">
        <v>18</v>
      </c>
      <c r="B15" s="178">
        <v>18</v>
      </c>
      <c r="C15" s="179" t="s">
        <v>54</v>
      </c>
      <c r="D15" s="180" t="s">
        <v>89</v>
      </c>
      <c r="E15" s="178">
        <v>525425</v>
      </c>
      <c r="F15" s="181">
        <v>224183</v>
      </c>
      <c r="G15" s="182" t="s">
        <v>89</v>
      </c>
      <c r="H15" s="181">
        <v>525425</v>
      </c>
      <c r="I15" s="178">
        <v>224183</v>
      </c>
      <c r="J15" s="183">
        <v>22.38</v>
      </c>
      <c r="K15" s="184">
        <v>13.26</v>
      </c>
      <c r="L15" s="183">
        <v>13.7</v>
      </c>
      <c r="M15" s="184">
        <v>8.09</v>
      </c>
      <c r="N15" s="183">
        <v>9.03</v>
      </c>
      <c r="O15" s="184">
        <v>8.25</v>
      </c>
      <c r="P15" s="183">
        <v>7.83</v>
      </c>
      <c r="Q15" s="183"/>
      <c r="R15" s="206">
        <v>12.27</v>
      </c>
      <c r="S15" s="183">
        <v>15.63</v>
      </c>
      <c r="T15" s="184">
        <v>19.25</v>
      </c>
      <c r="U15" s="183">
        <v>19.8</v>
      </c>
      <c r="V15" s="185"/>
      <c r="W15" s="183">
        <f>SUM(100/12)*11</f>
        <v>91.66666666666667</v>
      </c>
      <c r="X15" s="183">
        <f>SUM(J15:U15)/11</f>
        <v>13.590000000000002</v>
      </c>
      <c r="Y15" s="215"/>
      <c r="Z15" s="183">
        <f>X15*Z31</f>
        <v>11.1438</v>
      </c>
    </row>
    <row r="16" spans="1:26" ht="14.25">
      <c r="A16" s="55" t="s">
        <v>19</v>
      </c>
      <c r="B16" s="178">
        <v>19</v>
      </c>
      <c r="C16" s="179" t="s">
        <v>57</v>
      </c>
      <c r="D16" s="180" t="s">
        <v>88</v>
      </c>
      <c r="E16" s="178">
        <v>522700</v>
      </c>
      <c r="F16" s="181">
        <v>226570</v>
      </c>
      <c r="G16" s="182" t="s">
        <v>130</v>
      </c>
      <c r="H16" s="181">
        <v>522700</v>
      </c>
      <c r="I16" s="178">
        <v>226570</v>
      </c>
      <c r="J16" s="183">
        <v>44.43</v>
      </c>
      <c r="K16" s="184">
        <v>32.3</v>
      </c>
      <c r="L16" s="183">
        <v>37.14</v>
      </c>
      <c r="M16" s="184">
        <v>29.67</v>
      </c>
      <c r="N16" s="183">
        <v>29.41</v>
      </c>
      <c r="O16" s="184">
        <v>28.52</v>
      </c>
      <c r="P16" s="183">
        <v>30.06</v>
      </c>
      <c r="Q16" s="183">
        <v>32.99</v>
      </c>
      <c r="R16" s="206">
        <v>30.55</v>
      </c>
      <c r="S16" s="183">
        <v>31.88</v>
      </c>
      <c r="T16" s="184"/>
      <c r="U16" s="183">
        <v>36.21</v>
      </c>
      <c r="V16" s="185"/>
      <c r="W16" s="183">
        <f>SUM(100/12)*11</f>
        <v>91.66666666666667</v>
      </c>
      <c r="X16" s="183">
        <f>SUM(J16:U16)/11</f>
        <v>33.01454545454545</v>
      </c>
      <c r="Y16" s="215"/>
      <c r="Z16" s="183">
        <f>X16*Z31</f>
        <v>27.071927272727265</v>
      </c>
    </row>
    <row r="17" spans="1:26" ht="14.25">
      <c r="A17" s="55" t="s">
        <v>21</v>
      </c>
      <c r="B17" s="178">
        <v>21</v>
      </c>
      <c r="C17" s="179" t="s">
        <v>90</v>
      </c>
      <c r="D17" s="180" t="s">
        <v>88</v>
      </c>
      <c r="E17" s="178">
        <v>523128</v>
      </c>
      <c r="F17" s="181">
        <v>225677</v>
      </c>
      <c r="G17" s="182" t="s">
        <v>130</v>
      </c>
      <c r="H17" s="181">
        <v>523128</v>
      </c>
      <c r="I17" s="178">
        <v>225677</v>
      </c>
      <c r="J17" s="183">
        <v>31.44</v>
      </c>
      <c r="K17" s="184">
        <v>19.29</v>
      </c>
      <c r="L17" s="183">
        <v>30.2</v>
      </c>
      <c r="M17" s="184">
        <v>17.43</v>
      </c>
      <c r="N17" s="183">
        <v>15.63</v>
      </c>
      <c r="O17" s="184">
        <v>17.02</v>
      </c>
      <c r="P17" s="183">
        <v>16.03</v>
      </c>
      <c r="Q17" s="183">
        <v>19.89</v>
      </c>
      <c r="R17" s="206">
        <v>23.52</v>
      </c>
      <c r="S17" s="183">
        <v>24.45</v>
      </c>
      <c r="T17" s="184">
        <v>25.28</v>
      </c>
      <c r="U17" s="183">
        <v>29.09</v>
      </c>
      <c r="V17" s="185"/>
      <c r="W17" s="183">
        <f t="shared" si="0"/>
        <v>100</v>
      </c>
      <c r="X17" s="183">
        <f aca="true" t="shared" si="2" ref="X17:X30">SUM(J17:U17)/12</f>
        <v>22.439166666666665</v>
      </c>
      <c r="Y17" s="215"/>
      <c r="Z17" s="183">
        <f>X17*Z31</f>
        <v>18.400116666666666</v>
      </c>
    </row>
    <row r="18" spans="1:26" ht="15" thickBot="1">
      <c r="A18" s="56" t="s">
        <v>22</v>
      </c>
      <c r="B18" s="178">
        <v>22</v>
      </c>
      <c r="C18" s="179" t="s">
        <v>55</v>
      </c>
      <c r="D18" s="180" t="s">
        <v>88</v>
      </c>
      <c r="E18" s="178">
        <v>523360</v>
      </c>
      <c r="F18" s="181">
        <v>224786</v>
      </c>
      <c r="G18" s="182" t="s">
        <v>130</v>
      </c>
      <c r="H18" s="181">
        <v>523360</v>
      </c>
      <c r="I18" s="178">
        <v>224786</v>
      </c>
      <c r="J18" s="183">
        <v>28.71</v>
      </c>
      <c r="K18" s="184">
        <v>20.88</v>
      </c>
      <c r="L18" s="183">
        <v>29.57</v>
      </c>
      <c r="M18" s="184">
        <v>22.41</v>
      </c>
      <c r="N18" s="183">
        <v>17.87</v>
      </c>
      <c r="O18" s="184">
        <v>17.86</v>
      </c>
      <c r="P18" s="183">
        <v>17.39</v>
      </c>
      <c r="Q18" s="183">
        <v>22.2</v>
      </c>
      <c r="R18" s="206">
        <v>23.79</v>
      </c>
      <c r="S18" s="183">
        <v>24.55</v>
      </c>
      <c r="T18" s="184">
        <v>27.11</v>
      </c>
      <c r="U18" s="183">
        <v>31.73</v>
      </c>
      <c r="V18" s="185"/>
      <c r="W18" s="183">
        <f t="shared" si="0"/>
        <v>100</v>
      </c>
      <c r="X18" s="183">
        <f t="shared" si="2"/>
        <v>23.6725</v>
      </c>
      <c r="Y18" s="215"/>
      <c r="Z18" s="183">
        <f>X18*Z31</f>
        <v>19.41145</v>
      </c>
    </row>
    <row r="19" spans="1:26" ht="14.25">
      <c r="A19" s="55"/>
      <c r="B19" s="178">
        <v>23</v>
      </c>
      <c r="C19" s="179" t="s">
        <v>115</v>
      </c>
      <c r="D19" s="180"/>
      <c r="E19" s="181"/>
      <c r="F19" s="181"/>
      <c r="G19" s="182" t="s">
        <v>130</v>
      </c>
      <c r="H19" s="181">
        <v>523014</v>
      </c>
      <c r="I19" s="178">
        <v>226029</v>
      </c>
      <c r="J19" s="183">
        <v>37.14</v>
      </c>
      <c r="K19" s="184">
        <v>19.22</v>
      </c>
      <c r="L19" s="183">
        <v>23.56</v>
      </c>
      <c r="M19" s="184">
        <v>32.6</v>
      </c>
      <c r="N19" s="183">
        <v>22.96</v>
      </c>
      <c r="O19" s="184">
        <v>24.13</v>
      </c>
      <c r="P19" s="183">
        <v>24.55</v>
      </c>
      <c r="Q19" s="183">
        <v>31.87</v>
      </c>
      <c r="R19" s="206">
        <v>35.37</v>
      </c>
      <c r="S19" s="183">
        <v>35.71</v>
      </c>
      <c r="T19" s="184">
        <v>32.91</v>
      </c>
      <c r="U19" s="183">
        <v>34.68</v>
      </c>
      <c r="V19" s="185"/>
      <c r="W19" s="183">
        <f t="shared" si="0"/>
        <v>100</v>
      </c>
      <c r="X19" s="183">
        <f t="shared" si="2"/>
        <v>29.558333333333334</v>
      </c>
      <c r="Y19" s="215"/>
      <c r="Z19" s="183">
        <f>X19*Z31</f>
        <v>24.23783333333333</v>
      </c>
    </row>
    <row r="20" spans="1:26" ht="14.25">
      <c r="A20" s="55"/>
      <c r="B20" s="178">
        <v>24</v>
      </c>
      <c r="C20" s="179" t="s">
        <v>108</v>
      </c>
      <c r="D20" s="180"/>
      <c r="E20" s="181"/>
      <c r="F20" s="181"/>
      <c r="G20" s="182" t="s">
        <v>88</v>
      </c>
      <c r="H20" s="181">
        <v>525987</v>
      </c>
      <c r="I20" s="178">
        <v>226368</v>
      </c>
      <c r="J20" s="183">
        <v>32.38</v>
      </c>
      <c r="K20" s="184">
        <v>25.7</v>
      </c>
      <c r="L20" s="183">
        <v>33.14</v>
      </c>
      <c r="M20" s="184">
        <v>23.77</v>
      </c>
      <c r="N20" s="183">
        <v>25.31</v>
      </c>
      <c r="O20" s="184">
        <v>25.98</v>
      </c>
      <c r="P20" s="183">
        <v>27.36</v>
      </c>
      <c r="Q20" s="183">
        <v>27.18</v>
      </c>
      <c r="R20" s="206">
        <v>27.69</v>
      </c>
      <c r="S20" s="183">
        <v>30.59</v>
      </c>
      <c r="T20" s="184">
        <v>26.74</v>
      </c>
      <c r="U20" s="183">
        <v>29.73</v>
      </c>
      <c r="V20" s="185"/>
      <c r="W20" s="183">
        <f aca="true" t="shared" si="3" ref="W20:W30">SUM(100/12)*12</f>
        <v>100</v>
      </c>
      <c r="X20" s="183">
        <f t="shared" si="2"/>
        <v>27.964166666666667</v>
      </c>
      <c r="Y20" s="215"/>
      <c r="Z20" s="183">
        <f>X20*Z31</f>
        <v>22.930616666666666</v>
      </c>
    </row>
    <row r="21" spans="1:26" ht="14.25">
      <c r="A21" s="55"/>
      <c r="B21" s="178">
        <v>26</v>
      </c>
      <c r="C21" s="179" t="s">
        <v>110</v>
      </c>
      <c r="D21" s="180"/>
      <c r="E21" s="181"/>
      <c r="F21" s="181"/>
      <c r="G21" s="182" t="s">
        <v>130</v>
      </c>
      <c r="H21" s="181">
        <v>524542</v>
      </c>
      <c r="I21" s="178">
        <v>225654</v>
      </c>
      <c r="J21" s="183">
        <v>28.6</v>
      </c>
      <c r="K21" s="184"/>
      <c r="L21" s="183">
        <v>47.27</v>
      </c>
      <c r="M21" s="184">
        <v>10.99</v>
      </c>
      <c r="N21" s="183">
        <v>13.98</v>
      </c>
      <c r="O21" s="184">
        <v>13.65</v>
      </c>
      <c r="P21" s="183">
        <v>12.99</v>
      </c>
      <c r="Q21" s="183">
        <v>12.66</v>
      </c>
      <c r="R21" s="206">
        <v>17.31</v>
      </c>
      <c r="S21" s="183">
        <v>22.07</v>
      </c>
      <c r="T21" s="184">
        <v>28.25</v>
      </c>
      <c r="U21" s="183">
        <v>28.08</v>
      </c>
      <c r="V21" s="185"/>
      <c r="W21" s="183">
        <f>SUM(100/12)*11</f>
        <v>91.66666666666667</v>
      </c>
      <c r="X21" s="183">
        <f>SUM(J21:U21)/11</f>
        <v>21.44090909090909</v>
      </c>
      <c r="Y21" s="215"/>
      <c r="Z21" s="183">
        <f>X21*Z31</f>
        <v>17.581545454545452</v>
      </c>
    </row>
    <row r="22" spans="1:27" ht="14.25">
      <c r="A22" s="170"/>
      <c r="B22" s="178">
        <v>28</v>
      </c>
      <c r="C22" s="179" t="s">
        <v>112</v>
      </c>
      <c r="D22" s="185"/>
      <c r="E22" s="185"/>
      <c r="F22" s="185"/>
      <c r="G22" s="182" t="s">
        <v>130</v>
      </c>
      <c r="H22" s="186">
        <v>526078</v>
      </c>
      <c r="I22" s="178">
        <v>224818</v>
      </c>
      <c r="J22" s="187">
        <v>33.44</v>
      </c>
      <c r="K22" s="184">
        <v>19.12</v>
      </c>
      <c r="L22" s="183">
        <v>28.05</v>
      </c>
      <c r="M22" s="207">
        <v>16.82</v>
      </c>
      <c r="N22" s="183">
        <v>15.45</v>
      </c>
      <c r="O22" s="184">
        <v>15.78</v>
      </c>
      <c r="P22" s="183">
        <v>16.43</v>
      </c>
      <c r="Q22" s="183">
        <v>17.48</v>
      </c>
      <c r="R22" s="206">
        <v>24.08</v>
      </c>
      <c r="S22" s="183">
        <v>22.31</v>
      </c>
      <c r="T22" s="184">
        <v>24.56</v>
      </c>
      <c r="U22" s="183">
        <v>21.35</v>
      </c>
      <c r="V22" s="185"/>
      <c r="W22" s="183">
        <f t="shared" si="3"/>
        <v>100</v>
      </c>
      <c r="X22" s="183">
        <f t="shared" si="2"/>
        <v>21.239166666666666</v>
      </c>
      <c r="Y22" s="215"/>
      <c r="Z22" s="183">
        <f>X22*Z31</f>
        <v>17.416116666666664</v>
      </c>
      <c r="AA22" s="5"/>
    </row>
    <row r="23" spans="1:26" s="126" customFormat="1" ht="14.25">
      <c r="A23" s="134" t="s">
        <v>20</v>
      </c>
      <c r="B23" s="178">
        <v>31</v>
      </c>
      <c r="C23" s="179" t="s">
        <v>107</v>
      </c>
      <c r="D23" s="180" t="s">
        <v>88</v>
      </c>
      <c r="E23" s="178">
        <v>522710</v>
      </c>
      <c r="F23" s="181">
        <v>226550</v>
      </c>
      <c r="G23" s="182" t="s">
        <v>130</v>
      </c>
      <c r="H23" s="181">
        <v>525160</v>
      </c>
      <c r="I23" s="178">
        <v>223069</v>
      </c>
      <c r="J23" s="183">
        <v>31.56</v>
      </c>
      <c r="K23" s="184">
        <v>20.47</v>
      </c>
      <c r="L23" s="183">
        <v>25.88</v>
      </c>
      <c r="M23" s="184">
        <v>18.41</v>
      </c>
      <c r="N23" s="183">
        <v>15.43</v>
      </c>
      <c r="O23" s="184">
        <v>14.96</v>
      </c>
      <c r="P23" s="183">
        <v>15.78</v>
      </c>
      <c r="Q23" s="183">
        <v>16.8</v>
      </c>
      <c r="R23" s="206">
        <v>21.22</v>
      </c>
      <c r="S23" s="183">
        <v>22.38</v>
      </c>
      <c r="T23" s="184">
        <v>23.65</v>
      </c>
      <c r="U23" s="183">
        <v>26.89</v>
      </c>
      <c r="V23" s="185"/>
      <c r="W23" s="183">
        <f t="shared" si="3"/>
        <v>100</v>
      </c>
      <c r="X23" s="183">
        <f t="shared" si="2"/>
        <v>21.11916666666667</v>
      </c>
      <c r="Y23" s="215"/>
      <c r="Z23" s="183">
        <f>X23*Z31</f>
        <v>17.317716666666666</v>
      </c>
    </row>
    <row r="24" spans="1:26" ht="13.5" customHeight="1">
      <c r="A24" s="55"/>
      <c r="B24" s="178">
        <v>34</v>
      </c>
      <c r="C24" s="188" t="s">
        <v>134</v>
      </c>
      <c r="D24" s="180"/>
      <c r="E24" s="181"/>
      <c r="F24" s="181"/>
      <c r="G24" s="182" t="s">
        <v>88</v>
      </c>
      <c r="H24" s="181">
        <v>523697</v>
      </c>
      <c r="I24" s="178">
        <v>225920</v>
      </c>
      <c r="J24" s="187">
        <v>56.76</v>
      </c>
      <c r="K24" s="184"/>
      <c r="L24" s="183">
        <v>51.72</v>
      </c>
      <c r="M24" s="184">
        <v>36.42</v>
      </c>
      <c r="N24" s="183">
        <v>37.93</v>
      </c>
      <c r="O24" s="184">
        <v>43.11</v>
      </c>
      <c r="P24" s="183">
        <v>42.06</v>
      </c>
      <c r="Q24" s="183">
        <v>44.01</v>
      </c>
      <c r="R24" s="206">
        <v>41.68</v>
      </c>
      <c r="S24" s="183">
        <v>48.37</v>
      </c>
      <c r="T24" s="184">
        <v>45.12</v>
      </c>
      <c r="U24" s="183">
        <v>45.93</v>
      </c>
      <c r="V24" s="185"/>
      <c r="W24" s="183">
        <f>SUM(100/12)*11</f>
        <v>91.66666666666667</v>
      </c>
      <c r="X24" s="183">
        <f>SUM(J24:U24)/11</f>
        <v>44.82818181818182</v>
      </c>
      <c r="Y24" s="215"/>
      <c r="Z24" s="183">
        <f>X24*Z31</f>
        <v>36.759109090909085</v>
      </c>
    </row>
    <row r="25" spans="1:26" ht="14.25">
      <c r="A25" s="55"/>
      <c r="B25" s="178">
        <v>35</v>
      </c>
      <c r="C25" s="188" t="s">
        <v>135</v>
      </c>
      <c r="D25" s="180"/>
      <c r="E25" s="181"/>
      <c r="F25" s="181"/>
      <c r="G25" s="182" t="s">
        <v>88</v>
      </c>
      <c r="H25" s="181">
        <v>527020</v>
      </c>
      <c r="I25" s="178">
        <v>221097</v>
      </c>
      <c r="J25" s="187">
        <v>30.43</v>
      </c>
      <c r="K25" s="184">
        <v>14.9</v>
      </c>
      <c r="L25" s="183">
        <v>22.11</v>
      </c>
      <c r="M25" s="184">
        <v>18.76</v>
      </c>
      <c r="N25" s="183">
        <v>17.57</v>
      </c>
      <c r="O25" s="184">
        <v>14.01</v>
      </c>
      <c r="P25" s="183">
        <v>17.64</v>
      </c>
      <c r="Q25" s="183">
        <v>21.94</v>
      </c>
      <c r="R25" s="206">
        <v>22.43</v>
      </c>
      <c r="S25" s="183">
        <v>20.43</v>
      </c>
      <c r="T25" s="184">
        <v>21.01</v>
      </c>
      <c r="U25" s="183">
        <v>27.89</v>
      </c>
      <c r="V25" s="185"/>
      <c r="W25" s="183">
        <f t="shared" si="3"/>
        <v>100</v>
      </c>
      <c r="X25" s="183">
        <f t="shared" si="2"/>
        <v>20.76</v>
      </c>
      <c r="Y25" s="215"/>
      <c r="Z25" s="183">
        <f>X25*Z31</f>
        <v>17.0232</v>
      </c>
    </row>
    <row r="26" spans="1:26" ht="14.25">
      <c r="A26" s="55"/>
      <c r="B26" s="178">
        <v>37</v>
      </c>
      <c r="C26" s="188" t="s">
        <v>142</v>
      </c>
      <c r="D26" s="180"/>
      <c r="E26" s="181"/>
      <c r="F26" s="181"/>
      <c r="G26" s="182" t="s">
        <v>130</v>
      </c>
      <c r="H26" s="181">
        <v>522608</v>
      </c>
      <c r="I26" s="178">
        <v>225880</v>
      </c>
      <c r="J26" s="183">
        <v>30.86</v>
      </c>
      <c r="K26" s="184">
        <v>17.83</v>
      </c>
      <c r="L26" s="183">
        <v>30.61</v>
      </c>
      <c r="M26" s="184">
        <v>14.07</v>
      </c>
      <c r="N26" s="183">
        <v>14.93</v>
      </c>
      <c r="O26" s="184">
        <v>13.5</v>
      </c>
      <c r="P26" s="183">
        <v>14.05</v>
      </c>
      <c r="Q26" s="183">
        <v>17.49</v>
      </c>
      <c r="R26" s="206">
        <v>20.26</v>
      </c>
      <c r="S26" s="183">
        <v>23.21</v>
      </c>
      <c r="T26" s="184">
        <v>22.21</v>
      </c>
      <c r="U26" s="183">
        <v>24.57</v>
      </c>
      <c r="V26" s="185"/>
      <c r="W26" s="183">
        <f t="shared" si="3"/>
        <v>100</v>
      </c>
      <c r="X26" s="183">
        <f t="shared" si="2"/>
        <v>20.299166666666668</v>
      </c>
      <c r="Y26" s="215"/>
      <c r="Z26" s="183">
        <f>X26*Z31</f>
        <v>16.645316666666666</v>
      </c>
    </row>
    <row r="27" spans="1:26" ht="14.25">
      <c r="A27" s="55"/>
      <c r="B27" s="178">
        <v>38</v>
      </c>
      <c r="C27" s="188" t="s">
        <v>143</v>
      </c>
      <c r="D27" s="180"/>
      <c r="E27" s="181"/>
      <c r="F27" s="181"/>
      <c r="G27" s="182" t="s">
        <v>130</v>
      </c>
      <c r="H27" s="181">
        <v>523406</v>
      </c>
      <c r="I27" s="178">
        <v>225035</v>
      </c>
      <c r="J27" s="183">
        <v>31.71</v>
      </c>
      <c r="K27" s="184" t="s">
        <v>164</v>
      </c>
      <c r="L27" s="183"/>
      <c r="M27" s="184">
        <v>22.3</v>
      </c>
      <c r="N27" s="183">
        <v>20.8</v>
      </c>
      <c r="O27" s="184">
        <v>20.04</v>
      </c>
      <c r="P27" s="183">
        <v>22.29</v>
      </c>
      <c r="Q27" s="183">
        <v>25.23</v>
      </c>
      <c r="R27" s="206"/>
      <c r="S27" s="183">
        <v>25.69</v>
      </c>
      <c r="T27" s="184"/>
      <c r="U27" s="183">
        <v>29.26</v>
      </c>
      <c r="V27" s="185"/>
      <c r="W27" s="183">
        <f>SUM(100/12)*9</f>
        <v>75</v>
      </c>
      <c r="X27" s="183">
        <f>SUM(J27:U27)/9</f>
        <v>21.92444444444444</v>
      </c>
      <c r="Y27" s="215"/>
      <c r="Z27" s="183">
        <f>X27*Z31</f>
        <v>17.97804444444444</v>
      </c>
    </row>
    <row r="28" spans="1:26" ht="14.25">
      <c r="A28" s="55"/>
      <c r="B28" s="178">
        <v>39</v>
      </c>
      <c r="C28" s="188" t="s">
        <v>148</v>
      </c>
      <c r="D28" s="180"/>
      <c r="E28" s="181"/>
      <c r="F28" s="181"/>
      <c r="G28" s="182" t="s">
        <v>130</v>
      </c>
      <c r="H28" s="181">
        <v>523319</v>
      </c>
      <c r="I28" s="178">
        <v>225021</v>
      </c>
      <c r="J28" s="187">
        <v>36.21</v>
      </c>
      <c r="K28" s="184">
        <v>25.96</v>
      </c>
      <c r="L28" s="183">
        <v>31.51</v>
      </c>
      <c r="M28" s="184"/>
      <c r="N28" s="183">
        <v>22.52</v>
      </c>
      <c r="O28" s="184">
        <v>22.16</v>
      </c>
      <c r="P28" s="183">
        <v>23.42</v>
      </c>
      <c r="Q28" s="183">
        <v>23.65</v>
      </c>
      <c r="R28" s="206"/>
      <c r="S28" s="183">
        <v>30.27</v>
      </c>
      <c r="T28" s="184">
        <v>26.81</v>
      </c>
      <c r="U28" s="183">
        <v>32.37</v>
      </c>
      <c r="V28" s="185"/>
      <c r="W28" s="183">
        <f>SUM(100/12)*10</f>
        <v>83.33333333333334</v>
      </c>
      <c r="X28" s="183">
        <f>SUM(J28:U28)/10</f>
        <v>27.488000000000007</v>
      </c>
      <c r="Y28" s="215"/>
      <c r="Z28" s="183">
        <f>X28*Z31</f>
        <v>22.540160000000004</v>
      </c>
    </row>
    <row r="29" spans="1:26" ht="14.25">
      <c r="A29" s="55"/>
      <c r="B29" s="178">
        <v>40</v>
      </c>
      <c r="C29" s="185" t="s">
        <v>144</v>
      </c>
      <c r="D29" s="180"/>
      <c r="E29" s="181"/>
      <c r="F29" s="181"/>
      <c r="G29" s="182" t="s">
        <v>88</v>
      </c>
      <c r="H29" s="181">
        <v>524097</v>
      </c>
      <c r="I29" s="178">
        <v>222765</v>
      </c>
      <c r="J29" s="187">
        <v>41.15</v>
      </c>
      <c r="K29" s="184">
        <v>23.61</v>
      </c>
      <c r="L29" s="183">
        <v>26.87</v>
      </c>
      <c r="M29" s="184">
        <v>11.94</v>
      </c>
      <c r="N29" s="183">
        <v>25.11</v>
      </c>
      <c r="O29" s="184">
        <v>20.07</v>
      </c>
      <c r="P29" s="183">
        <v>24.68</v>
      </c>
      <c r="Q29" s="183">
        <v>28.78</v>
      </c>
      <c r="R29" s="206">
        <v>29.97</v>
      </c>
      <c r="S29" s="183">
        <v>27</v>
      </c>
      <c r="T29" s="184">
        <v>27.26</v>
      </c>
      <c r="U29" s="183">
        <v>33.39</v>
      </c>
      <c r="V29" s="185"/>
      <c r="W29" s="183">
        <f t="shared" si="3"/>
        <v>100</v>
      </c>
      <c r="X29" s="183">
        <f t="shared" si="2"/>
        <v>26.6525</v>
      </c>
      <c r="Y29" s="215"/>
      <c r="Z29" s="183">
        <f>X29*Z31</f>
        <v>21.85505</v>
      </c>
    </row>
    <row r="30" spans="1:26" ht="15" thickBot="1">
      <c r="A30" s="56"/>
      <c r="B30" s="189">
        <v>41</v>
      </c>
      <c r="C30" s="190" t="s">
        <v>163</v>
      </c>
      <c r="D30" s="191"/>
      <c r="E30" s="192"/>
      <c r="F30" s="192"/>
      <c r="G30" s="193" t="s">
        <v>130</v>
      </c>
      <c r="H30" s="192">
        <v>523981</v>
      </c>
      <c r="I30" s="189">
        <v>224264</v>
      </c>
      <c r="J30" s="194">
        <v>41.56</v>
      </c>
      <c r="K30" s="195">
        <v>24.86</v>
      </c>
      <c r="L30" s="194">
        <v>30.65</v>
      </c>
      <c r="M30" s="195">
        <v>25.24</v>
      </c>
      <c r="N30" s="194">
        <v>22.27</v>
      </c>
      <c r="O30" s="195">
        <v>18.88</v>
      </c>
      <c r="P30" s="194">
        <v>21.45</v>
      </c>
      <c r="Q30" s="209">
        <v>25.52</v>
      </c>
      <c r="R30" s="210">
        <v>26.73</v>
      </c>
      <c r="S30" s="194">
        <v>22.58</v>
      </c>
      <c r="T30" s="208">
        <v>27.3</v>
      </c>
      <c r="U30" s="209">
        <v>35.51</v>
      </c>
      <c r="V30" s="185"/>
      <c r="W30" s="209">
        <f t="shared" si="3"/>
        <v>100</v>
      </c>
      <c r="X30" s="209">
        <f t="shared" si="2"/>
        <v>26.879166666666663</v>
      </c>
      <c r="Y30" s="216"/>
      <c r="Z30" s="209">
        <f>X30*Z31</f>
        <v>22.04091666666666</v>
      </c>
    </row>
    <row r="31" spans="2:27" ht="15" thickBot="1">
      <c r="B31" s="8"/>
      <c r="C31" s="47"/>
      <c r="D31" s="47"/>
      <c r="E31" s="47"/>
      <c r="F31" s="47"/>
      <c r="G31" s="47"/>
      <c r="H31" s="185"/>
      <c r="I31" s="185"/>
      <c r="J31" s="185"/>
      <c r="K31" s="185"/>
      <c r="L31" s="185"/>
      <c r="M31" s="207"/>
      <c r="N31" s="185"/>
      <c r="O31" s="185"/>
      <c r="P31" s="185"/>
      <c r="Q31" s="185"/>
      <c r="R31" s="185"/>
      <c r="S31" s="184"/>
      <c r="T31" s="185"/>
      <c r="U31" s="185"/>
      <c r="V31" s="185"/>
      <c r="W31" s="185"/>
      <c r="X31" s="184"/>
      <c r="Y31" s="184"/>
      <c r="Z31" s="211">
        <v>0.82</v>
      </c>
      <c r="AA31" s="99" t="s">
        <v>104</v>
      </c>
    </row>
    <row r="32" spans="2:26" ht="15" thickTop="1">
      <c r="B32" s="4" t="s">
        <v>59</v>
      </c>
      <c r="C32" s="125"/>
      <c r="I32" s="186"/>
      <c r="J32" s="207"/>
      <c r="K32" s="207"/>
      <c r="L32" s="207"/>
      <c r="M32" s="207"/>
      <c r="N32" s="207"/>
      <c r="O32" s="207"/>
      <c r="P32" s="207"/>
      <c r="Q32" s="207"/>
      <c r="R32" s="207"/>
      <c r="S32" s="184"/>
      <c r="T32" s="207"/>
      <c r="U32" s="207"/>
      <c r="V32" s="188"/>
      <c r="W32" s="186"/>
      <c r="X32" s="207"/>
      <c r="Y32" s="207"/>
      <c r="Z32" s="207"/>
    </row>
    <row r="33" spans="2:26" ht="14.25">
      <c r="B33" s="68" t="s">
        <v>60</v>
      </c>
      <c r="C33" s="125" t="s">
        <v>136</v>
      </c>
      <c r="I33" s="186"/>
      <c r="J33" s="207"/>
      <c r="K33" s="207"/>
      <c r="L33" s="207"/>
      <c r="M33" s="207"/>
      <c r="N33" s="184"/>
      <c r="O33" s="207"/>
      <c r="P33" s="207"/>
      <c r="Q33" s="207"/>
      <c r="R33" s="207"/>
      <c r="S33" s="184"/>
      <c r="T33" s="207"/>
      <c r="U33" s="207"/>
      <c r="V33" s="188"/>
      <c r="W33" s="186"/>
      <c r="X33" s="207"/>
      <c r="Y33" s="207"/>
      <c r="Z33" s="207"/>
    </row>
    <row r="34" spans="2:26" ht="14.25">
      <c r="B34" s="53" t="s">
        <v>61</v>
      </c>
      <c r="C34" s="127" t="s">
        <v>103</v>
      </c>
      <c r="D34" s="77"/>
      <c r="E34" s="77"/>
      <c r="F34" s="77"/>
      <c r="G34" s="77"/>
      <c r="H34" s="188"/>
      <c r="I34" s="188"/>
      <c r="J34" s="188"/>
      <c r="K34" s="188"/>
      <c r="L34" s="188"/>
      <c r="M34" s="188"/>
      <c r="N34" s="184"/>
      <c r="O34" s="188"/>
      <c r="P34" s="188"/>
      <c r="Q34" s="188"/>
      <c r="R34" s="188"/>
      <c r="S34" s="184"/>
      <c r="T34" s="188"/>
      <c r="U34" s="188"/>
      <c r="V34" s="188"/>
      <c r="W34" s="188"/>
      <c r="X34" s="188"/>
      <c r="Y34" s="188"/>
      <c r="Z34" s="188"/>
    </row>
    <row r="35" spans="2:26" ht="15">
      <c r="B35" s="53" t="s">
        <v>62</v>
      </c>
      <c r="C35" s="127" t="s">
        <v>64</v>
      </c>
      <c r="D35" s="78"/>
      <c r="E35" s="78"/>
      <c r="F35" s="78"/>
      <c r="G35" s="78"/>
      <c r="H35" s="212"/>
      <c r="I35" s="186"/>
      <c r="J35" s="207"/>
      <c r="K35" s="207"/>
      <c r="L35" s="207"/>
      <c r="M35" s="207"/>
      <c r="N35" s="184"/>
      <c r="O35" s="188"/>
      <c r="P35" s="188"/>
      <c r="Q35" s="188"/>
      <c r="R35" s="188"/>
      <c r="S35" s="184"/>
      <c r="T35" s="188"/>
      <c r="U35" s="188"/>
      <c r="V35" s="188"/>
      <c r="W35" s="188"/>
      <c r="X35" s="188"/>
      <c r="Y35" s="188"/>
      <c r="Z35" s="188"/>
    </row>
    <row r="36" spans="2:26" ht="14.25">
      <c r="B36" s="53" t="s">
        <v>100</v>
      </c>
      <c r="C36" s="127" t="s">
        <v>101</v>
      </c>
      <c r="D36" s="77"/>
      <c r="E36" s="77"/>
      <c r="F36" s="77"/>
      <c r="G36" s="77"/>
      <c r="H36" s="188"/>
      <c r="I36" s="186"/>
      <c r="J36" s="207"/>
      <c r="K36" s="207"/>
      <c r="L36" s="207"/>
      <c r="M36" s="207"/>
      <c r="N36" s="207"/>
      <c r="O36" s="188"/>
      <c r="P36" s="188"/>
      <c r="Q36" s="188"/>
      <c r="R36" s="188"/>
      <c r="S36" s="184"/>
      <c r="T36" s="188"/>
      <c r="U36" s="188"/>
      <c r="V36" s="188"/>
      <c r="W36" s="188"/>
      <c r="X36" s="188"/>
      <c r="Y36" s="188"/>
      <c r="Z36" s="188"/>
    </row>
    <row r="37" spans="2:26" ht="14.25">
      <c r="B37" s="53" t="s">
        <v>104</v>
      </c>
      <c r="C37" s="127" t="s">
        <v>126</v>
      </c>
      <c r="D37" s="77"/>
      <c r="E37" s="77"/>
      <c r="F37" s="77"/>
      <c r="G37" s="77"/>
      <c r="H37" s="188"/>
      <c r="I37" s="186"/>
      <c r="J37" s="207"/>
      <c r="K37" s="207"/>
      <c r="L37" s="207"/>
      <c r="M37" s="207"/>
      <c r="N37" s="207"/>
      <c r="O37" s="188"/>
      <c r="P37" s="188"/>
      <c r="Q37" s="188"/>
      <c r="R37" s="188"/>
      <c r="S37" s="184"/>
      <c r="T37" s="188"/>
      <c r="U37" s="188"/>
      <c r="V37" s="188"/>
      <c r="W37" s="188"/>
      <c r="X37" s="188"/>
      <c r="Y37" s="188"/>
      <c r="Z37" s="188"/>
    </row>
    <row r="38" spans="2:19" ht="14.25">
      <c r="B38" s="149"/>
      <c r="C38" s="127" t="s">
        <v>139</v>
      </c>
      <c r="S38" s="184"/>
    </row>
    <row r="39" ht="14.25">
      <c r="S39" s="184"/>
    </row>
  </sheetData>
  <sheetProtection/>
  <mergeCells count="4">
    <mergeCell ref="W3:W4"/>
    <mergeCell ref="X3:X4"/>
    <mergeCell ref="Z3:Z4"/>
    <mergeCell ref="Y3:Y4"/>
  </mergeCells>
  <printOptions/>
  <pageMargins left="0.7" right="0.7" top="0.75" bottom="0.75" header="0.3" footer="0.3"/>
  <pageSetup horizontalDpi="300" verticalDpi="300" orientation="portrait" paperSize="9" r:id="rId1"/>
  <ignoredErrors>
    <ignoredError sqref="X7 X13 X17:X20 X22:X23 X25:X26 X29:X30" formulaRange="1"/>
    <ignoredError sqref="X9 X11" formula="1" formulaRange="1"/>
    <ignoredError sqref="W21 W24 W15 W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14">
        <v>42</v>
      </c>
      <c r="H5" s="14">
        <v>50</v>
      </c>
      <c r="I5" s="21">
        <v>31</v>
      </c>
      <c r="J5" s="14">
        <v>42</v>
      </c>
      <c r="K5" s="21">
        <v>40</v>
      </c>
      <c r="L5" s="14">
        <v>35</v>
      </c>
      <c r="M5" s="21">
        <v>31</v>
      </c>
      <c r="N5" s="14">
        <v>35</v>
      </c>
      <c r="O5" s="21">
        <v>31</v>
      </c>
      <c r="P5" s="14">
        <v>35</v>
      </c>
      <c r="Q5" s="14">
        <v>52</v>
      </c>
      <c r="R5" s="22">
        <v>42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4">
        <v>40</v>
      </c>
      <c r="H6" s="14">
        <v>36</v>
      </c>
      <c r="I6" s="52">
        <v>29</v>
      </c>
      <c r="J6" s="14">
        <v>35</v>
      </c>
      <c r="K6" s="52">
        <v>35</v>
      </c>
      <c r="L6" s="14">
        <v>36</v>
      </c>
      <c r="M6" s="52">
        <v>29</v>
      </c>
      <c r="N6" s="14">
        <v>33</v>
      </c>
      <c r="O6" s="52">
        <v>29</v>
      </c>
      <c r="P6" s="14">
        <v>29</v>
      </c>
      <c r="Q6" s="14">
        <v>35</v>
      </c>
      <c r="R6" s="22">
        <v>38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14">
        <v>33</v>
      </c>
      <c r="H7" s="14">
        <v>29</v>
      </c>
      <c r="I7" s="8">
        <v>21</v>
      </c>
      <c r="J7" s="14">
        <v>19</v>
      </c>
      <c r="K7" s="8">
        <v>17</v>
      </c>
      <c r="L7" s="14">
        <v>17</v>
      </c>
      <c r="M7" s="8">
        <v>15</v>
      </c>
      <c r="N7" s="14">
        <v>19</v>
      </c>
      <c r="O7" s="8">
        <v>15</v>
      </c>
      <c r="P7" s="14">
        <v>25</v>
      </c>
      <c r="Q7" s="14">
        <v>31</v>
      </c>
      <c r="R7" s="22">
        <v>33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14">
        <v>35</v>
      </c>
      <c r="H8" s="14">
        <v>25</v>
      </c>
      <c r="I8" s="8">
        <v>23</v>
      </c>
      <c r="J8" s="14">
        <v>31</v>
      </c>
      <c r="K8" s="8">
        <v>19</v>
      </c>
      <c r="L8" s="14">
        <v>21</v>
      </c>
      <c r="M8" s="8">
        <v>17</v>
      </c>
      <c r="N8" s="14">
        <v>21</v>
      </c>
      <c r="O8" s="8">
        <v>19</v>
      </c>
      <c r="P8" s="14">
        <v>27</v>
      </c>
      <c r="Q8" s="14">
        <v>27</v>
      </c>
      <c r="R8" s="22">
        <v>33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14">
        <v>36</v>
      </c>
      <c r="H9" s="14">
        <v>31</v>
      </c>
      <c r="I9" s="8">
        <v>27</v>
      </c>
      <c r="J9" s="14">
        <v>29</v>
      </c>
      <c r="K9" s="8">
        <v>21</v>
      </c>
      <c r="L9" s="14">
        <v>19</v>
      </c>
      <c r="M9" s="8">
        <v>19</v>
      </c>
      <c r="N9" s="14">
        <v>21</v>
      </c>
      <c r="O9" s="8">
        <v>19</v>
      </c>
      <c r="P9" s="14">
        <v>27</v>
      </c>
      <c r="Q9" s="14">
        <v>36</v>
      </c>
      <c r="R9" s="22">
        <v>35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14">
        <v>27</v>
      </c>
      <c r="H10" s="14">
        <v>19</v>
      </c>
      <c r="I10" s="8">
        <v>17</v>
      </c>
      <c r="J10" s="14">
        <v>21</v>
      </c>
      <c r="K10" s="8">
        <v>13</v>
      </c>
      <c r="L10" s="14">
        <v>10</v>
      </c>
      <c r="M10" s="8">
        <v>15</v>
      </c>
      <c r="N10" s="14">
        <v>15</v>
      </c>
      <c r="O10" s="8">
        <v>12</v>
      </c>
      <c r="P10" s="14">
        <v>23</v>
      </c>
      <c r="Q10" s="14">
        <v>21</v>
      </c>
      <c r="R10" s="22">
        <v>29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14">
        <v>27</v>
      </c>
      <c r="H11" s="14">
        <v>25</v>
      </c>
      <c r="I11" s="8">
        <v>33</v>
      </c>
      <c r="J11" s="14">
        <v>21</v>
      </c>
      <c r="K11" s="8">
        <v>17</v>
      </c>
      <c r="L11" s="14">
        <v>15</v>
      </c>
      <c r="M11" s="8">
        <v>151</v>
      </c>
      <c r="N11" s="14">
        <v>19</v>
      </c>
      <c r="O11" s="8">
        <v>17</v>
      </c>
      <c r="P11" s="14">
        <v>25</v>
      </c>
      <c r="Q11" s="14">
        <v>35</v>
      </c>
      <c r="R11" s="22">
        <v>33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14">
        <v>12</v>
      </c>
      <c r="H12" s="14">
        <v>46</v>
      </c>
      <c r="I12" s="8">
        <v>40</v>
      </c>
      <c r="J12" s="14">
        <v>38</v>
      </c>
      <c r="K12" s="8">
        <v>38</v>
      </c>
      <c r="L12" s="14">
        <v>31</v>
      </c>
      <c r="M12" s="8">
        <v>27</v>
      </c>
      <c r="N12" s="14">
        <v>33</v>
      </c>
      <c r="O12" s="8">
        <v>31</v>
      </c>
      <c r="P12" s="14">
        <v>36</v>
      </c>
      <c r="Q12" s="14">
        <v>36</v>
      </c>
      <c r="R12" s="22">
        <v>40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14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14">
        <v>31</v>
      </c>
      <c r="H14" s="14">
        <v>35</v>
      </c>
      <c r="I14" s="8">
        <v>29</v>
      </c>
      <c r="J14" s="14">
        <v>31</v>
      </c>
      <c r="K14" s="8">
        <v>23</v>
      </c>
      <c r="L14" s="14">
        <v>21</v>
      </c>
      <c r="M14" s="8">
        <v>19</v>
      </c>
      <c r="N14" s="14">
        <v>23</v>
      </c>
      <c r="O14" s="8">
        <v>6</v>
      </c>
      <c r="P14" s="14">
        <v>17</v>
      </c>
      <c r="Q14" s="14">
        <v>33</v>
      </c>
      <c r="R14" s="22">
        <v>33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14">
        <v>36</v>
      </c>
      <c r="H15" s="14">
        <v>35</v>
      </c>
      <c r="I15" s="8">
        <v>23</v>
      </c>
      <c r="J15" s="14">
        <v>25</v>
      </c>
      <c r="K15" s="8">
        <v>29</v>
      </c>
      <c r="L15" s="14">
        <v>31</v>
      </c>
      <c r="M15" s="8">
        <v>23</v>
      </c>
      <c r="N15" s="14">
        <v>27</v>
      </c>
      <c r="O15" s="8">
        <v>23</v>
      </c>
      <c r="P15" s="14">
        <v>31</v>
      </c>
      <c r="Q15" s="14">
        <v>29</v>
      </c>
      <c r="R15" s="22">
        <v>35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14">
        <v>38</v>
      </c>
      <c r="H16" s="14">
        <v>23</v>
      </c>
      <c r="I16" s="8">
        <v>27</v>
      </c>
      <c r="J16" s="14">
        <v>38</v>
      </c>
      <c r="K16" s="8">
        <v>31</v>
      </c>
      <c r="L16" s="14">
        <v>31</v>
      </c>
      <c r="M16" s="8">
        <v>25</v>
      </c>
      <c r="N16" s="14">
        <v>29</v>
      </c>
      <c r="O16" s="8">
        <v>31</v>
      </c>
      <c r="P16" s="14">
        <v>38</v>
      </c>
      <c r="Q16" s="14">
        <v>36</v>
      </c>
      <c r="R16" s="22">
        <v>38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14">
        <v>35</v>
      </c>
      <c r="H17" s="14">
        <v>31</v>
      </c>
      <c r="I17" s="8">
        <v>29</v>
      </c>
      <c r="J17" s="14">
        <v>33</v>
      </c>
      <c r="K17" s="8">
        <v>23</v>
      </c>
      <c r="L17" s="14">
        <v>23</v>
      </c>
      <c r="M17" s="8">
        <v>19</v>
      </c>
      <c r="N17" s="14">
        <v>23</v>
      </c>
      <c r="O17" s="8">
        <v>10</v>
      </c>
      <c r="P17" s="14">
        <v>29</v>
      </c>
      <c r="Q17" s="14">
        <v>27</v>
      </c>
      <c r="R17" s="22">
        <v>35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17</v>
      </c>
      <c r="H18" s="14">
        <v>29</v>
      </c>
      <c r="I18" s="8">
        <v>25</v>
      </c>
      <c r="J18" s="14">
        <v>27</v>
      </c>
      <c r="K18" s="8">
        <v>23</v>
      </c>
      <c r="L18" s="14">
        <v>15</v>
      </c>
      <c r="M18" s="8">
        <v>13</v>
      </c>
      <c r="N18" s="14">
        <v>17</v>
      </c>
      <c r="O18" s="8">
        <v>15</v>
      </c>
      <c r="P18" s="14">
        <v>23</v>
      </c>
      <c r="Q18" s="14">
        <v>29</v>
      </c>
      <c r="R18" s="22">
        <v>23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24">
        <v>46</v>
      </c>
      <c r="H19" s="24">
        <v>36</v>
      </c>
      <c r="I19" s="23">
        <v>35</v>
      </c>
      <c r="J19" s="24">
        <v>38</v>
      </c>
      <c r="K19" s="23">
        <v>35</v>
      </c>
      <c r="L19" s="24">
        <v>35</v>
      </c>
      <c r="M19" s="23">
        <v>27</v>
      </c>
      <c r="N19" s="24">
        <v>29</v>
      </c>
      <c r="O19" s="23">
        <v>37</v>
      </c>
      <c r="P19" s="24">
        <v>31</v>
      </c>
      <c r="Q19" s="24">
        <v>46</v>
      </c>
      <c r="R19" s="25">
        <v>42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18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18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18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18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18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18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18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18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19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14">
        <v>35</v>
      </c>
      <c r="H5" s="14">
        <v>48</v>
      </c>
      <c r="I5" s="8">
        <v>38</v>
      </c>
      <c r="J5" s="14">
        <v>27</v>
      </c>
      <c r="K5" s="8">
        <v>17</v>
      </c>
      <c r="L5" s="14">
        <v>36</v>
      </c>
      <c r="M5" s="8">
        <v>27</v>
      </c>
      <c r="N5" s="14">
        <v>46</v>
      </c>
      <c r="O5" s="8">
        <v>35</v>
      </c>
      <c r="P5" s="14">
        <v>29</v>
      </c>
      <c r="Q5" s="14">
        <v>27</v>
      </c>
      <c r="R5" s="22">
        <v>44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4">
        <v>23</v>
      </c>
      <c r="H6" s="14">
        <v>46</v>
      </c>
      <c r="I6" s="8">
        <v>40</v>
      </c>
      <c r="J6" s="14">
        <v>29</v>
      </c>
      <c r="K6" s="8">
        <v>21</v>
      </c>
      <c r="L6" s="14">
        <v>38</v>
      </c>
      <c r="M6" s="8">
        <v>25</v>
      </c>
      <c r="N6" s="14">
        <v>36</v>
      </c>
      <c r="O6" s="8">
        <v>38</v>
      </c>
      <c r="P6" s="14">
        <v>31</v>
      </c>
      <c r="Q6" s="14">
        <v>33</v>
      </c>
      <c r="R6" s="22">
        <v>36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14">
        <v>25</v>
      </c>
      <c r="H7" s="14">
        <v>42</v>
      </c>
      <c r="I7" s="8">
        <v>21</v>
      </c>
      <c r="J7" s="14">
        <v>19</v>
      </c>
      <c r="K7" s="8">
        <v>10</v>
      </c>
      <c r="L7" s="14">
        <v>19</v>
      </c>
      <c r="M7" s="8">
        <v>17</v>
      </c>
      <c r="N7" s="14">
        <v>17</v>
      </c>
      <c r="O7" s="8">
        <v>23</v>
      </c>
      <c r="P7" s="14">
        <v>21</v>
      </c>
      <c r="Q7" s="14">
        <v>21</v>
      </c>
      <c r="R7" s="22"/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14">
        <v>19</v>
      </c>
      <c r="H8" s="14">
        <v>42</v>
      </c>
      <c r="I8" s="8">
        <v>31</v>
      </c>
      <c r="J8" s="14">
        <v>15</v>
      </c>
      <c r="K8" s="8">
        <v>17</v>
      </c>
      <c r="L8" s="14">
        <v>25</v>
      </c>
      <c r="M8" s="8">
        <v>13</v>
      </c>
      <c r="N8" s="14">
        <v>21</v>
      </c>
      <c r="O8" s="8">
        <v>33</v>
      </c>
      <c r="P8" s="14">
        <v>23</v>
      </c>
      <c r="Q8" s="14">
        <v>29</v>
      </c>
      <c r="R8" s="22"/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14">
        <v>27</v>
      </c>
      <c r="H9" s="14">
        <v>36</v>
      </c>
      <c r="I9" s="8">
        <v>25</v>
      </c>
      <c r="J9" s="14">
        <v>23</v>
      </c>
      <c r="K9" s="8">
        <v>15</v>
      </c>
      <c r="L9" s="14">
        <v>19</v>
      </c>
      <c r="M9" s="8">
        <v>17</v>
      </c>
      <c r="N9" s="14">
        <v>19</v>
      </c>
      <c r="O9" s="8">
        <v>33</v>
      </c>
      <c r="P9" s="14">
        <v>29</v>
      </c>
      <c r="Q9" s="14">
        <v>33</v>
      </c>
      <c r="R9" s="22">
        <v>36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14">
        <v>17</v>
      </c>
      <c r="H10" s="14">
        <v>31</v>
      </c>
      <c r="I10" s="8">
        <v>19</v>
      </c>
      <c r="J10" s="14">
        <v>13</v>
      </c>
      <c r="K10" s="8">
        <v>10</v>
      </c>
      <c r="L10" s="14">
        <v>15</v>
      </c>
      <c r="M10" s="8">
        <v>10</v>
      </c>
      <c r="N10" s="14">
        <v>12</v>
      </c>
      <c r="O10" s="8">
        <v>21</v>
      </c>
      <c r="P10" s="14">
        <v>19</v>
      </c>
      <c r="Q10" s="14">
        <v>27</v>
      </c>
      <c r="R10" s="22"/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14">
        <v>31</v>
      </c>
      <c r="H11" s="14">
        <v>44</v>
      </c>
      <c r="I11" s="8">
        <v>33</v>
      </c>
      <c r="J11" s="14">
        <v>19</v>
      </c>
      <c r="K11" s="8">
        <v>13</v>
      </c>
      <c r="L11" s="14">
        <v>19</v>
      </c>
      <c r="M11" s="8">
        <v>15</v>
      </c>
      <c r="N11" s="14">
        <v>15</v>
      </c>
      <c r="O11" s="8">
        <v>35</v>
      </c>
      <c r="P11" s="14">
        <v>27</v>
      </c>
      <c r="Q11" s="14">
        <v>23</v>
      </c>
      <c r="R11" s="22">
        <v>25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14">
        <v>40</v>
      </c>
      <c r="H12" s="14">
        <v>52</v>
      </c>
      <c r="I12" s="8">
        <v>25</v>
      </c>
      <c r="J12" s="14">
        <v>31</v>
      </c>
      <c r="K12" s="8"/>
      <c r="L12" s="14">
        <v>36</v>
      </c>
      <c r="M12" s="8">
        <v>23</v>
      </c>
      <c r="N12" s="14">
        <v>40</v>
      </c>
      <c r="O12" s="8">
        <v>33</v>
      </c>
      <c r="P12" s="14">
        <v>33</v>
      </c>
      <c r="Q12" s="14">
        <v>29</v>
      </c>
      <c r="R12" s="22">
        <v>42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14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14">
        <v>27</v>
      </c>
      <c r="H14" s="14">
        <v>42</v>
      </c>
      <c r="I14" s="8">
        <v>25</v>
      </c>
      <c r="J14" s="14">
        <v>21</v>
      </c>
      <c r="K14" s="8">
        <v>21</v>
      </c>
      <c r="L14" s="14">
        <v>23</v>
      </c>
      <c r="M14" s="8">
        <v>17</v>
      </c>
      <c r="N14" s="14">
        <v>15</v>
      </c>
      <c r="O14" s="8">
        <v>33</v>
      </c>
      <c r="P14" s="14">
        <v>23</v>
      </c>
      <c r="Q14" s="14">
        <v>35</v>
      </c>
      <c r="R14" s="22">
        <v>33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14">
        <v>23</v>
      </c>
      <c r="H15" s="14">
        <v>44</v>
      </c>
      <c r="I15" s="8">
        <v>29</v>
      </c>
      <c r="J15" s="14">
        <v>19</v>
      </c>
      <c r="K15" s="8">
        <v>23</v>
      </c>
      <c r="L15" s="14">
        <v>33</v>
      </c>
      <c r="M15" s="8">
        <v>25</v>
      </c>
      <c r="N15" s="14">
        <v>31</v>
      </c>
      <c r="O15" s="8">
        <v>31</v>
      </c>
      <c r="P15" s="14">
        <v>31</v>
      </c>
      <c r="Q15" s="14">
        <v>29</v>
      </c>
      <c r="R15" s="22">
        <v>31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14">
        <v>40</v>
      </c>
      <c r="H16" s="14">
        <v>42</v>
      </c>
      <c r="I16" s="8">
        <v>35</v>
      </c>
      <c r="J16" s="14">
        <v>35</v>
      </c>
      <c r="K16" s="8">
        <v>21</v>
      </c>
      <c r="L16" s="14">
        <v>38</v>
      </c>
      <c r="M16" s="8">
        <v>31</v>
      </c>
      <c r="N16" s="14">
        <v>23</v>
      </c>
      <c r="O16" s="8">
        <v>36</v>
      </c>
      <c r="P16" s="14">
        <v>36</v>
      </c>
      <c r="Q16" s="14">
        <v>31</v>
      </c>
      <c r="R16" s="22">
        <v>40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14">
        <v>23</v>
      </c>
      <c r="H17" s="14">
        <v>40</v>
      </c>
      <c r="I17" s="8">
        <v>29</v>
      </c>
      <c r="J17" s="14">
        <v>17</v>
      </c>
      <c r="K17" s="8">
        <v>17</v>
      </c>
      <c r="L17" s="14">
        <v>17</v>
      </c>
      <c r="M17" s="8">
        <v>17</v>
      </c>
      <c r="N17" s="14">
        <v>15</v>
      </c>
      <c r="O17" s="8">
        <v>29</v>
      </c>
      <c r="P17" s="14">
        <v>21</v>
      </c>
      <c r="Q17" s="14">
        <v>21</v>
      </c>
      <c r="R17" s="22">
        <v>33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25</v>
      </c>
      <c r="H18" s="14">
        <v>38</v>
      </c>
      <c r="I18" s="8">
        <v>23</v>
      </c>
      <c r="J18" s="14">
        <v>25</v>
      </c>
      <c r="K18" s="8">
        <v>17</v>
      </c>
      <c r="L18" s="14">
        <v>21</v>
      </c>
      <c r="M18" s="8">
        <v>10</v>
      </c>
      <c r="N18" s="14">
        <v>12</v>
      </c>
      <c r="O18" s="8">
        <v>23</v>
      </c>
      <c r="P18" s="14">
        <v>27</v>
      </c>
      <c r="Q18" s="14">
        <v>33</v>
      </c>
      <c r="R18" s="22"/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24">
        <v>33</v>
      </c>
      <c r="H19" s="24">
        <v>44</v>
      </c>
      <c r="I19" s="23">
        <v>17</v>
      </c>
      <c r="J19" s="24">
        <v>19</v>
      </c>
      <c r="K19" s="23">
        <v>27</v>
      </c>
      <c r="L19" s="24">
        <v>31</v>
      </c>
      <c r="M19" s="23">
        <v>35</v>
      </c>
      <c r="N19" s="24">
        <v>35</v>
      </c>
      <c r="O19" s="23">
        <v>35</v>
      </c>
      <c r="P19" s="24">
        <v>25</v>
      </c>
      <c r="Q19" s="24">
        <v>35</v>
      </c>
      <c r="R19" s="25">
        <v>33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18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18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18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18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18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18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18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18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19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14">
        <v>36</v>
      </c>
      <c r="H5" s="14">
        <v>20</v>
      </c>
      <c r="I5" s="21">
        <v>21</v>
      </c>
      <c r="J5" s="14">
        <v>32</v>
      </c>
      <c r="K5" s="21">
        <v>12</v>
      </c>
      <c r="L5" s="14">
        <v>13</v>
      </c>
      <c r="M5" s="21">
        <v>23</v>
      </c>
      <c r="N5" s="14">
        <v>17</v>
      </c>
      <c r="O5" s="21">
        <v>25</v>
      </c>
      <c r="P5" s="14">
        <v>29</v>
      </c>
      <c r="Q5" s="14">
        <v>38</v>
      </c>
      <c r="R5" s="22">
        <v>35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4">
        <v>64</v>
      </c>
      <c r="H6" s="14">
        <v>14</v>
      </c>
      <c r="I6" s="52">
        <v>15</v>
      </c>
      <c r="J6" s="14">
        <v>18</v>
      </c>
      <c r="K6" s="52">
        <v>8</v>
      </c>
      <c r="L6" s="14">
        <v>18</v>
      </c>
      <c r="M6" s="52">
        <v>28</v>
      </c>
      <c r="N6" s="14">
        <v>20</v>
      </c>
      <c r="O6" s="52">
        <v>30</v>
      </c>
      <c r="P6" s="14">
        <v>26</v>
      </c>
      <c r="Q6" s="14">
        <v>37</v>
      </c>
      <c r="R6" s="22">
        <v>32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14">
        <v>28</v>
      </c>
      <c r="H7" s="14">
        <v>8</v>
      </c>
      <c r="I7" s="8">
        <v>15</v>
      </c>
      <c r="J7" s="14">
        <v>13</v>
      </c>
      <c r="K7" s="8">
        <v>7</v>
      </c>
      <c r="L7" s="14">
        <v>47</v>
      </c>
      <c r="M7" s="8">
        <v>18</v>
      </c>
      <c r="N7" s="14">
        <v>10</v>
      </c>
      <c r="O7" s="8">
        <v>51</v>
      </c>
      <c r="P7" s="14">
        <v>23</v>
      </c>
      <c r="Q7" s="14">
        <v>30</v>
      </c>
      <c r="R7" s="22">
        <v>32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14">
        <v>36</v>
      </c>
      <c r="H8" s="14">
        <v>11</v>
      </c>
      <c r="I8" s="8">
        <v>25</v>
      </c>
      <c r="J8" s="14">
        <v>11</v>
      </c>
      <c r="K8" s="8">
        <v>8</v>
      </c>
      <c r="L8" s="14">
        <v>17</v>
      </c>
      <c r="M8" s="8"/>
      <c r="N8" s="14">
        <v>13</v>
      </c>
      <c r="O8" s="8">
        <v>33</v>
      </c>
      <c r="P8" s="14">
        <v>23</v>
      </c>
      <c r="Q8" s="14">
        <v>40</v>
      </c>
      <c r="R8" s="22">
        <v>23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14">
        <v>31</v>
      </c>
      <c r="H9" s="14">
        <v>14</v>
      </c>
      <c r="I9" s="8">
        <v>17</v>
      </c>
      <c r="J9" s="14">
        <v>18</v>
      </c>
      <c r="K9" s="8">
        <v>9</v>
      </c>
      <c r="L9" s="14">
        <v>12</v>
      </c>
      <c r="M9" s="8">
        <v>22</v>
      </c>
      <c r="N9" s="14">
        <v>16</v>
      </c>
      <c r="O9" s="8">
        <v>33</v>
      </c>
      <c r="P9" s="14">
        <v>19</v>
      </c>
      <c r="Q9" s="14">
        <v>34</v>
      </c>
      <c r="R9" s="22">
        <v>24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14">
        <v>33</v>
      </c>
      <c r="H10" s="14">
        <v>19</v>
      </c>
      <c r="I10" s="8">
        <v>18</v>
      </c>
      <c r="J10" s="14">
        <v>12</v>
      </c>
      <c r="K10" s="8">
        <v>6</v>
      </c>
      <c r="L10" s="14">
        <v>9</v>
      </c>
      <c r="M10" s="8">
        <v>36</v>
      </c>
      <c r="N10" s="14">
        <v>8</v>
      </c>
      <c r="O10" s="8">
        <v>20</v>
      </c>
      <c r="P10" s="14">
        <v>27</v>
      </c>
      <c r="Q10" s="14">
        <v>37</v>
      </c>
      <c r="R10" s="22">
        <v>26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14">
        <v>36</v>
      </c>
      <c r="H11" s="14">
        <v>16</v>
      </c>
      <c r="I11" s="8">
        <v>20</v>
      </c>
      <c r="J11" s="14">
        <v>15</v>
      </c>
      <c r="K11" s="8">
        <v>10</v>
      </c>
      <c r="L11" s="14">
        <v>9</v>
      </c>
      <c r="M11" s="8">
        <v>15</v>
      </c>
      <c r="N11" s="14">
        <v>13</v>
      </c>
      <c r="O11" s="8">
        <v>26</v>
      </c>
      <c r="P11" s="14">
        <v>31</v>
      </c>
      <c r="Q11" s="14">
        <v>45</v>
      </c>
      <c r="R11" s="22">
        <v>29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14">
        <v>32</v>
      </c>
      <c r="H12" s="14">
        <v>27</v>
      </c>
      <c r="I12" s="8">
        <v>26</v>
      </c>
      <c r="J12" s="14">
        <v>22</v>
      </c>
      <c r="K12" s="8">
        <v>19</v>
      </c>
      <c r="L12" s="14">
        <v>20</v>
      </c>
      <c r="M12" s="8">
        <v>25</v>
      </c>
      <c r="N12" s="14">
        <v>21</v>
      </c>
      <c r="O12" s="8">
        <v>33</v>
      </c>
      <c r="P12" s="14">
        <v>40</v>
      </c>
      <c r="Q12" s="14">
        <v>48</v>
      </c>
      <c r="R12" s="22">
        <v>37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14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14">
        <v>30</v>
      </c>
      <c r="H14" s="14">
        <v>13</v>
      </c>
      <c r="I14" s="8">
        <v>21</v>
      </c>
      <c r="J14" s="14">
        <v>15</v>
      </c>
      <c r="K14" s="8">
        <v>13</v>
      </c>
      <c r="L14" s="14">
        <v>31</v>
      </c>
      <c r="M14" s="8">
        <v>19</v>
      </c>
      <c r="N14" s="14">
        <v>11</v>
      </c>
      <c r="O14" s="8">
        <v>24</v>
      </c>
      <c r="P14" s="14">
        <v>30</v>
      </c>
      <c r="Q14" s="14">
        <v>38</v>
      </c>
      <c r="R14" s="22">
        <v>32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14">
        <v>32</v>
      </c>
      <c r="H15" s="14">
        <v>12</v>
      </c>
      <c r="I15" s="8"/>
      <c r="J15" s="14">
        <v>19</v>
      </c>
      <c r="K15" s="8">
        <v>6</v>
      </c>
      <c r="L15" s="14">
        <v>11</v>
      </c>
      <c r="M15" s="8">
        <v>29</v>
      </c>
      <c r="N15" s="14">
        <v>16</v>
      </c>
      <c r="O15" s="8">
        <v>26</v>
      </c>
      <c r="P15" s="14">
        <v>30</v>
      </c>
      <c r="Q15" s="14">
        <v>29</v>
      </c>
      <c r="R15" s="22">
        <v>34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14">
        <v>36</v>
      </c>
      <c r="H16" s="14">
        <v>22</v>
      </c>
      <c r="I16" s="8">
        <v>24</v>
      </c>
      <c r="J16" s="14">
        <v>19</v>
      </c>
      <c r="K16" s="8">
        <v>8</v>
      </c>
      <c r="L16" s="14">
        <v>17</v>
      </c>
      <c r="M16" s="8">
        <v>28</v>
      </c>
      <c r="N16" s="14">
        <v>14</v>
      </c>
      <c r="O16" s="8">
        <v>20</v>
      </c>
      <c r="P16" s="14">
        <v>27</v>
      </c>
      <c r="Q16" s="14">
        <v>45</v>
      </c>
      <c r="R16" s="22">
        <v>28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14">
        <v>33</v>
      </c>
      <c r="H17" s="14">
        <v>11</v>
      </c>
      <c r="I17" s="8">
        <v>19</v>
      </c>
      <c r="J17" s="14">
        <v>12</v>
      </c>
      <c r="K17" s="8">
        <v>10</v>
      </c>
      <c r="L17" s="14">
        <v>10</v>
      </c>
      <c r="M17" s="8">
        <v>19</v>
      </c>
      <c r="N17" s="14">
        <v>13</v>
      </c>
      <c r="O17" s="8">
        <v>32</v>
      </c>
      <c r="P17" s="14">
        <v>23</v>
      </c>
      <c r="Q17" s="14">
        <v>42</v>
      </c>
      <c r="R17" s="22">
        <v>37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25</v>
      </c>
      <c r="H18" s="24">
        <v>9</v>
      </c>
      <c r="I18" s="23">
        <v>22</v>
      </c>
      <c r="J18" s="24">
        <v>19</v>
      </c>
      <c r="K18" s="23">
        <v>12</v>
      </c>
      <c r="L18" s="24">
        <v>6</v>
      </c>
      <c r="M18" s="23">
        <v>15</v>
      </c>
      <c r="N18" s="24">
        <v>17</v>
      </c>
      <c r="O18" s="23">
        <v>41</v>
      </c>
      <c r="P18" s="24">
        <v>22</v>
      </c>
      <c r="Q18" s="24">
        <v>30</v>
      </c>
      <c r="R18" s="25">
        <v>27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24">
        <v>21</v>
      </c>
      <c r="H19" s="24">
        <v>17</v>
      </c>
      <c r="I19" s="23">
        <v>26</v>
      </c>
      <c r="J19" s="24">
        <v>12</v>
      </c>
      <c r="K19" s="23">
        <v>12</v>
      </c>
      <c r="L19" s="24">
        <v>12</v>
      </c>
      <c r="M19" s="23">
        <v>17</v>
      </c>
      <c r="N19" s="24">
        <v>17</v>
      </c>
      <c r="O19" s="23">
        <v>35</v>
      </c>
      <c r="P19" s="24">
        <v>28</v>
      </c>
      <c r="Q19" s="24">
        <v>43</v>
      </c>
      <c r="R19" s="25">
        <v>29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18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18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18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18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18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18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18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18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19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14">
        <v>223000</v>
      </c>
      <c r="G5" s="8"/>
      <c r="H5" s="14">
        <v>32</v>
      </c>
      <c r="I5" s="8">
        <v>27</v>
      </c>
      <c r="J5" s="14">
        <v>15</v>
      </c>
      <c r="K5" s="8">
        <v>18</v>
      </c>
      <c r="L5" s="14">
        <v>17</v>
      </c>
      <c r="M5" s="8">
        <v>18</v>
      </c>
      <c r="N5" s="14">
        <v>22</v>
      </c>
      <c r="O5" s="8">
        <v>37</v>
      </c>
      <c r="P5" s="14">
        <v>28</v>
      </c>
      <c r="Q5" s="14">
        <v>31</v>
      </c>
      <c r="R5" s="22">
        <v>14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14">
        <v>223000</v>
      </c>
      <c r="G6" s="8">
        <v>22</v>
      </c>
      <c r="H6" s="14">
        <v>27</v>
      </c>
      <c r="I6" s="8">
        <v>26</v>
      </c>
      <c r="J6" s="14">
        <v>15</v>
      </c>
      <c r="K6" s="8">
        <v>17</v>
      </c>
      <c r="L6" s="14">
        <v>18</v>
      </c>
      <c r="M6" s="8">
        <v>15</v>
      </c>
      <c r="N6" s="14">
        <v>27</v>
      </c>
      <c r="O6" s="8">
        <v>18</v>
      </c>
      <c r="P6" s="14">
        <v>29</v>
      </c>
      <c r="Q6" s="14">
        <v>28</v>
      </c>
      <c r="R6" s="22"/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14">
        <v>225000</v>
      </c>
      <c r="G7" s="8">
        <v>22</v>
      </c>
      <c r="H7" s="14">
        <v>21</v>
      </c>
      <c r="I7" s="8">
        <v>19</v>
      </c>
      <c r="J7" s="14">
        <v>18</v>
      </c>
      <c r="K7" s="8">
        <v>7</v>
      </c>
      <c r="L7" s="14">
        <v>13</v>
      </c>
      <c r="M7" s="8">
        <v>12</v>
      </c>
      <c r="N7" s="14">
        <v>18</v>
      </c>
      <c r="O7" s="8">
        <v>18</v>
      </c>
      <c r="P7" s="14">
        <v>31</v>
      </c>
      <c r="Q7" s="14">
        <v>27</v>
      </c>
      <c r="R7" s="22">
        <v>9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14">
        <v>224000</v>
      </c>
      <c r="G8" s="8">
        <v>18</v>
      </c>
      <c r="H8" s="14">
        <v>22</v>
      </c>
      <c r="I8" s="8">
        <v>21</v>
      </c>
      <c r="J8" s="14">
        <v>11</v>
      </c>
      <c r="K8" s="8">
        <v>10</v>
      </c>
      <c r="L8" s="14">
        <v>14</v>
      </c>
      <c r="M8" s="8">
        <v>14</v>
      </c>
      <c r="N8" s="14">
        <v>33</v>
      </c>
      <c r="O8" s="8">
        <v>21</v>
      </c>
      <c r="P8" s="14">
        <v>22</v>
      </c>
      <c r="Q8" s="14">
        <v>23</v>
      </c>
      <c r="R8" s="22">
        <v>12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14">
        <v>224000</v>
      </c>
      <c r="G9" s="8">
        <v>25</v>
      </c>
      <c r="H9" s="14">
        <v>24</v>
      </c>
      <c r="I9" s="8">
        <v>20</v>
      </c>
      <c r="J9" s="14">
        <v>23</v>
      </c>
      <c r="K9" s="8">
        <v>17</v>
      </c>
      <c r="L9" s="14">
        <v>15</v>
      </c>
      <c r="M9" s="8">
        <v>10</v>
      </c>
      <c r="N9" s="14">
        <v>20</v>
      </c>
      <c r="O9" s="8">
        <v>17</v>
      </c>
      <c r="P9" s="14">
        <v>26</v>
      </c>
      <c r="Q9" s="14">
        <v>44</v>
      </c>
      <c r="R9" s="22">
        <v>17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14">
        <v>225000</v>
      </c>
      <c r="G10" s="8">
        <v>26</v>
      </c>
      <c r="H10" s="14">
        <v>23</v>
      </c>
      <c r="I10" s="8">
        <v>18</v>
      </c>
      <c r="J10" s="14">
        <v>16</v>
      </c>
      <c r="K10" s="8">
        <v>7</v>
      </c>
      <c r="L10" s="14">
        <v>10</v>
      </c>
      <c r="M10" s="8">
        <v>11</v>
      </c>
      <c r="N10" s="14">
        <v>29</v>
      </c>
      <c r="O10" s="8">
        <v>17</v>
      </c>
      <c r="P10" s="14">
        <v>18</v>
      </c>
      <c r="Q10" s="14">
        <v>24</v>
      </c>
      <c r="R10" s="22">
        <v>26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14">
        <v>223000</v>
      </c>
      <c r="G11" s="8"/>
      <c r="H11" s="14">
        <v>23</v>
      </c>
      <c r="I11" s="8">
        <v>18</v>
      </c>
      <c r="J11" s="14"/>
      <c r="K11" s="8">
        <v>10</v>
      </c>
      <c r="L11" s="14">
        <v>14</v>
      </c>
      <c r="M11" s="8">
        <v>9</v>
      </c>
      <c r="N11" s="14">
        <v>12</v>
      </c>
      <c r="O11" s="8"/>
      <c r="P11" s="14">
        <v>21</v>
      </c>
      <c r="Q11" s="14">
        <v>25</v>
      </c>
      <c r="R11" s="22">
        <v>17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14">
        <v>223000</v>
      </c>
      <c r="G12" s="8">
        <v>24</v>
      </c>
      <c r="H12" s="14">
        <v>27</v>
      </c>
      <c r="I12" s="8">
        <v>27</v>
      </c>
      <c r="J12" s="14">
        <v>30</v>
      </c>
      <c r="K12" s="8">
        <v>25</v>
      </c>
      <c r="L12" s="14">
        <v>18</v>
      </c>
      <c r="M12" s="8">
        <v>14</v>
      </c>
      <c r="N12" s="14">
        <v>23</v>
      </c>
      <c r="O12" s="8"/>
      <c r="P12" s="14">
        <v>35</v>
      </c>
      <c r="Q12" s="14">
        <v>39</v>
      </c>
      <c r="R12" s="22">
        <v>31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14">
        <v>222000</v>
      </c>
      <c r="G14" s="8">
        <v>26</v>
      </c>
      <c r="H14" s="14">
        <v>25</v>
      </c>
      <c r="I14" s="8">
        <v>23</v>
      </c>
      <c r="J14" s="14">
        <v>13</v>
      </c>
      <c r="K14" s="8">
        <v>13</v>
      </c>
      <c r="L14" s="14">
        <v>21</v>
      </c>
      <c r="M14" s="8">
        <v>18</v>
      </c>
      <c r="N14" s="14">
        <v>20</v>
      </c>
      <c r="O14" s="8">
        <v>25</v>
      </c>
      <c r="P14" s="14">
        <v>25</v>
      </c>
      <c r="Q14" s="14">
        <v>29</v>
      </c>
      <c r="R14" s="22">
        <v>23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14">
        <v>222000</v>
      </c>
      <c r="G15" s="8">
        <v>25</v>
      </c>
      <c r="H15" s="14">
        <v>25</v>
      </c>
      <c r="I15" s="8">
        <v>22</v>
      </c>
      <c r="J15" s="14">
        <v>26</v>
      </c>
      <c r="K15" s="8">
        <v>11</v>
      </c>
      <c r="L15" s="14">
        <v>22</v>
      </c>
      <c r="M15" s="8">
        <v>20</v>
      </c>
      <c r="N15" s="14">
        <v>23</v>
      </c>
      <c r="O15" s="8">
        <v>28</v>
      </c>
      <c r="P15" s="14">
        <v>24</v>
      </c>
      <c r="Q15" s="14">
        <v>29</v>
      </c>
      <c r="R15" s="22">
        <v>27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14">
        <v>222000</v>
      </c>
      <c r="G16" s="8">
        <v>28</v>
      </c>
      <c r="H16" s="14">
        <v>33</v>
      </c>
      <c r="I16" s="8">
        <v>34</v>
      </c>
      <c r="J16" s="14">
        <v>18</v>
      </c>
      <c r="K16" s="8">
        <v>15</v>
      </c>
      <c r="L16" s="14">
        <v>33</v>
      </c>
      <c r="M16" s="8">
        <v>26</v>
      </c>
      <c r="N16" s="14">
        <v>23</v>
      </c>
      <c r="O16" s="8">
        <v>22</v>
      </c>
      <c r="P16" s="14">
        <v>23</v>
      </c>
      <c r="Q16" s="14">
        <v>31</v>
      </c>
      <c r="R16" s="22">
        <v>33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14">
        <v>222000</v>
      </c>
      <c r="G17" s="8">
        <v>16</v>
      </c>
      <c r="H17" s="14">
        <v>31</v>
      </c>
      <c r="I17" s="8">
        <v>25</v>
      </c>
      <c r="J17" s="14">
        <v>13</v>
      </c>
      <c r="K17" s="8">
        <v>12</v>
      </c>
      <c r="L17" s="14">
        <v>21</v>
      </c>
      <c r="M17" s="8">
        <v>16</v>
      </c>
      <c r="N17" s="14">
        <v>26</v>
      </c>
      <c r="O17" s="8">
        <v>24</v>
      </c>
      <c r="P17" s="14">
        <v>31</v>
      </c>
      <c r="Q17" s="14">
        <v>26</v>
      </c>
      <c r="R17" s="22">
        <v>18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14">
        <v>222000</v>
      </c>
      <c r="G18" s="23">
        <v>18</v>
      </c>
      <c r="H18" s="14">
        <v>23</v>
      </c>
      <c r="I18" s="8">
        <v>21</v>
      </c>
      <c r="J18" s="14">
        <v>17</v>
      </c>
      <c r="K18" s="8">
        <v>22</v>
      </c>
      <c r="L18" s="14">
        <v>20</v>
      </c>
      <c r="M18" s="8">
        <v>12</v>
      </c>
      <c r="N18" s="14">
        <v>23</v>
      </c>
      <c r="O18" s="8">
        <v>20</v>
      </c>
      <c r="P18" s="14">
        <v>17</v>
      </c>
      <c r="Q18" s="14">
        <v>18</v>
      </c>
      <c r="R18" s="22">
        <v>27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14">
        <v>226055</v>
      </c>
      <c r="G19" s="23"/>
      <c r="H19" s="24"/>
      <c r="I19" s="23"/>
      <c r="J19" s="24">
        <v>24</v>
      </c>
      <c r="K19" s="23">
        <v>21</v>
      </c>
      <c r="L19" s="24">
        <v>27</v>
      </c>
      <c r="M19" s="23">
        <v>26</v>
      </c>
      <c r="N19" s="24">
        <v>15</v>
      </c>
      <c r="O19" s="23">
        <v>26</v>
      </c>
      <c r="P19" s="24">
        <v>41</v>
      </c>
      <c r="Q19" s="23">
        <v>32</v>
      </c>
      <c r="R19" s="24">
        <v>22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14">
        <v>223954</v>
      </c>
      <c r="G20" s="10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14">
        <v>223594</v>
      </c>
      <c r="G21" s="10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14">
        <v>223594</v>
      </c>
      <c r="G22" s="10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14">
        <v>226552</v>
      </c>
      <c r="G23" s="10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14">
        <v>224000</v>
      </c>
      <c r="G24" s="10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14">
        <v>226000</v>
      </c>
      <c r="G25" s="10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14">
        <v>226000</v>
      </c>
      <c r="G26" s="10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14">
        <v>225000</v>
      </c>
      <c r="G27" s="10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14">
        <v>223000</v>
      </c>
      <c r="G5" s="8">
        <v>42</v>
      </c>
      <c r="H5" s="14">
        <v>29</v>
      </c>
      <c r="I5" s="21">
        <v>27</v>
      </c>
      <c r="J5" s="14">
        <v>35</v>
      </c>
      <c r="K5" s="21">
        <v>23</v>
      </c>
      <c r="L5" s="14">
        <v>21</v>
      </c>
      <c r="M5" s="21">
        <v>23</v>
      </c>
      <c r="N5" s="14">
        <v>21</v>
      </c>
      <c r="O5" s="21">
        <v>27</v>
      </c>
      <c r="P5" s="14">
        <v>25</v>
      </c>
      <c r="Q5" s="14">
        <v>21</v>
      </c>
      <c r="R5" s="22">
        <v>19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14">
        <v>223000</v>
      </c>
      <c r="G6" s="8">
        <v>21</v>
      </c>
      <c r="H6" s="14">
        <v>31</v>
      </c>
      <c r="I6" s="52">
        <v>10</v>
      </c>
      <c r="J6" s="14">
        <v>36</v>
      </c>
      <c r="K6" s="52">
        <v>8</v>
      </c>
      <c r="L6" s="14">
        <v>25</v>
      </c>
      <c r="M6" s="52">
        <v>21</v>
      </c>
      <c r="N6" s="14">
        <v>29</v>
      </c>
      <c r="O6" s="52">
        <v>33</v>
      </c>
      <c r="P6" s="14"/>
      <c r="Q6" s="14">
        <v>25</v>
      </c>
      <c r="R6" s="22">
        <v>29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14">
        <v>225000</v>
      </c>
      <c r="G7" s="8">
        <v>35</v>
      </c>
      <c r="H7" s="14">
        <v>15</v>
      </c>
      <c r="I7" s="8">
        <v>25</v>
      </c>
      <c r="J7" s="14">
        <v>23</v>
      </c>
      <c r="K7" s="8">
        <v>19</v>
      </c>
      <c r="L7" s="14">
        <v>13</v>
      </c>
      <c r="M7" s="8">
        <v>13</v>
      </c>
      <c r="N7" s="14">
        <v>19</v>
      </c>
      <c r="O7" s="8">
        <v>27</v>
      </c>
      <c r="P7" s="14">
        <v>25</v>
      </c>
      <c r="Q7" s="14">
        <v>23</v>
      </c>
      <c r="R7" s="22">
        <v>23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14">
        <v>224000</v>
      </c>
      <c r="G8" s="8">
        <v>31</v>
      </c>
      <c r="H8" s="14">
        <v>27</v>
      </c>
      <c r="I8" s="8">
        <v>35</v>
      </c>
      <c r="J8" s="14">
        <v>27</v>
      </c>
      <c r="K8" s="8">
        <v>23</v>
      </c>
      <c r="L8" s="14">
        <v>19</v>
      </c>
      <c r="M8" s="8">
        <v>19</v>
      </c>
      <c r="N8" s="14">
        <v>21</v>
      </c>
      <c r="O8" s="8">
        <v>23</v>
      </c>
      <c r="P8" s="14">
        <v>27</v>
      </c>
      <c r="Q8" s="14">
        <v>33</v>
      </c>
      <c r="R8" s="22">
        <v>29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14">
        <v>224000</v>
      </c>
      <c r="G9" s="8">
        <v>35</v>
      </c>
      <c r="H9" s="14">
        <v>25</v>
      </c>
      <c r="I9" s="8">
        <v>33</v>
      </c>
      <c r="J9" s="14">
        <v>27</v>
      </c>
      <c r="K9" s="8">
        <v>19</v>
      </c>
      <c r="L9" s="14">
        <v>17</v>
      </c>
      <c r="M9" s="8">
        <v>21</v>
      </c>
      <c r="N9" s="14">
        <v>23</v>
      </c>
      <c r="O9" s="8">
        <v>29</v>
      </c>
      <c r="P9" s="14">
        <v>33</v>
      </c>
      <c r="Q9" s="14">
        <v>29</v>
      </c>
      <c r="R9" s="22">
        <v>25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14">
        <v>225000</v>
      </c>
      <c r="G10" s="8">
        <v>33</v>
      </c>
      <c r="H10" s="14">
        <v>21</v>
      </c>
      <c r="I10" s="8">
        <v>21</v>
      </c>
      <c r="J10" s="14">
        <v>27</v>
      </c>
      <c r="K10" s="8">
        <v>15</v>
      </c>
      <c r="L10" s="14">
        <v>13</v>
      </c>
      <c r="M10" s="8">
        <v>10</v>
      </c>
      <c r="N10" s="14">
        <v>21</v>
      </c>
      <c r="O10" s="8">
        <v>23</v>
      </c>
      <c r="P10" s="14">
        <v>40</v>
      </c>
      <c r="Q10" s="14">
        <v>13</v>
      </c>
      <c r="R10" s="22">
        <v>25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14">
        <v>223000</v>
      </c>
      <c r="G11" s="8">
        <v>25</v>
      </c>
      <c r="H11" s="14"/>
      <c r="I11" s="8">
        <v>23</v>
      </c>
      <c r="J11" s="14">
        <v>27</v>
      </c>
      <c r="K11" s="8">
        <v>10</v>
      </c>
      <c r="L11" s="14"/>
      <c r="M11" s="8"/>
      <c r="N11" s="14">
        <v>19</v>
      </c>
      <c r="O11" s="8"/>
      <c r="P11" s="14"/>
      <c r="Q11" s="14">
        <v>31</v>
      </c>
      <c r="R11" s="22">
        <v>33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14">
        <v>223000</v>
      </c>
      <c r="G12" s="8">
        <v>25</v>
      </c>
      <c r="H12" s="14">
        <v>19</v>
      </c>
      <c r="I12" s="8">
        <v>31</v>
      </c>
      <c r="J12" s="14">
        <v>31</v>
      </c>
      <c r="K12" s="8">
        <v>25</v>
      </c>
      <c r="L12" s="14">
        <v>17</v>
      </c>
      <c r="M12" s="8">
        <v>23</v>
      </c>
      <c r="N12" s="14">
        <v>25</v>
      </c>
      <c r="O12" s="8">
        <v>27</v>
      </c>
      <c r="P12" s="14">
        <v>27</v>
      </c>
      <c r="Q12" s="14">
        <v>33</v>
      </c>
      <c r="R12" s="22">
        <v>31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14">
        <v>222000</v>
      </c>
      <c r="G14" s="8">
        <v>31</v>
      </c>
      <c r="H14" s="14">
        <v>26</v>
      </c>
      <c r="I14" s="8"/>
      <c r="J14" s="14">
        <v>42</v>
      </c>
      <c r="K14" s="8">
        <v>21</v>
      </c>
      <c r="L14" s="14">
        <v>17</v>
      </c>
      <c r="M14" s="8">
        <v>17</v>
      </c>
      <c r="N14" s="14">
        <v>21</v>
      </c>
      <c r="O14" s="8">
        <v>13</v>
      </c>
      <c r="P14" s="14">
        <v>27</v>
      </c>
      <c r="Q14" s="14">
        <v>29</v>
      </c>
      <c r="R14" s="22">
        <v>21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14">
        <v>222000</v>
      </c>
      <c r="G15" s="8">
        <v>29</v>
      </c>
      <c r="H15" s="14">
        <v>67</v>
      </c>
      <c r="I15" s="8">
        <v>25</v>
      </c>
      <c r="J15" s="14">
        <v>27</v>
      </c>
      <c r="K15" s="8">
        <v>25</v>
      </c>
      <c r="L15" s="14">
        <v>21</v>
      </c>
      <c r="M15" s="8">
        <v>23</v>
      </c>
      <c r="N15" s="14">
        <v>23</v>
      </c>
      <c r="O15" s="8">
        <v>33</v>
      </c>
      <c r="P15" s="14">
        <v>23</v>
      </c>
      <c r="Q15" s="14">
        <v>33</v>
      </c>
      <c r="R15" s="22">
        <v>21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14">
        <v>222000</v>
      </c>
      <c r="G16" s="8">
        <v>42</v>
      </c>
      <c r="H16" s="14">
        <v>23</v>
      </c>
      <c r="I16" s="8">
        <v>38</v>
      </c>
      <c r="J16" s="14">
        <v>36</v>
      </c>
      <c r="K16" s="8">
        <v>25</v>
      </c>
      <c r="L16" s="14">
        <v>19</v>
      </c>
      <c r="M16" s="8">
        <v>23</v>
      </c>
      <c r="N16" s="14">
        <v>31</v>
      </c>
      <c r="O16" s="8">
        <v>40</v>
      </c>
      <c r="P16" s="14">
        <v>33</v>
      </c>
      <c r="Q16" s="14">
        <v>17</v>
      </c>
      <c r="R16" s="22">
        <v>21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14">
        <v>222000</v>
      </c>
      <c r="G17" s="8">
        <v>42</v>
      </c>
      <c r="H17" s="14">
        <v>21</v>
      </c>
      <c r="I17" s="8">
        <v>25</v>
      </c>
      <c r="J17" s="14">
        <v>31</v>
      </c>
      <c r="K17" s="8">
        <v>23</v>
      </c>
      <c r="L17" s="14">
        <v>17</v>
      </c>
      <c r="M17" s="8">
        <v>19</v>
      </c>
      <c r="N17" s="14">
        <v>23</v>
      </c>
      <c r="O17" s="8">
        <v>23</v>
      </c>
      <c r="P17" s="14">
        <v>31</v>
      </c>
      <c r="Q17" s="14">
        <v>6</v>
      </c>
      <c r="R17" s="22">
        <v>31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14">
        <v>222000</v>
      </c>
      <c r="G18" s="23">
        <v>29</v>
      </c>
      <c r="H18" s="14">
        <v>21</v>
      </c>
      <c r="I18" s="8">
        <v>10</v>
      </c>
      <c r="J18" s="14">
        <v>29</v>
      </c>
      <c r="K18" s="8">
        <v>29</v>
      </c>
      <c r="L18" s="14">
        <v>21</v>
      </c>
      <c r="M18" s="8">
        <v>17</v>
      </c>
      <c r="N18" s="14">
        <v>10</v>
      </c>
      <c r="O18" s="8">
        <v>21</v>
      </c>
      <c r="P18" s="14">
        <v>15</v>
      </c>
      <c r="Q18" s="14">
        <v>52</v>
      </c>
      <c r="R18" s="22">
        <v>42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14">
        <v>226055</v>
      </c>
      <c r="G19" s="10" t="s">
        <v>60</v>
      </c>
      <c r="H19" s="18" t="s">
        <v>60</v>
      </c>
      <c r="I19" s="10" t="s">
        <v>60</v>
      </c>
      <c r="J19" s="18" t="s">
        <v>60</v>
      </c>
      <c r="K19" s="10" t="s">
        <v>60</v>
      </c>
      <c r="L19" s="18" t="s">
        <v>60</v>
      </c>
      <c r="M19" s="10" t="s">
        <v>60</v>
      </c>
      <c r="N19" s="18" t="s">
        <v>60</v>
      </c>
      <c r="O19" s="10" t="s">
        <v>60</v>
      </c>
      <c r="P19" s="18" t="s">
        <v>60</v>
      </c>
      <c r="Q19" s="10" t="s">
        <v>60</v>
      </c>
      <c r="R19" s="18" t="s">
        <v>60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14">
        <v>223954</v>
      </c>
      <c r="G20" s="10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14">
        <v>223594</v>
      </c>
      <c r="G21" s="10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14">
        <v>223594</v>
      </c>
      <c r="G22" s="10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14">
        <v>226552</v>
      </c>
      <c r="G23" s="10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14">
        <v>224000</v>
      </c>
      <c r="G24" s="10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14">
        <v>226000</v>
      </c>
      <c r="G25" s="10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14">
        <v>226000</v>
      </c>
      <c r="G26" s="10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14">
        <v>225000</v>
      </c>
      <c r="G27" s="10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1" t="s">
        <v>87</v>
      </c>
      <c r="G4" s="30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8">
        <v>223000</v>
      </c>
      <c r="G5" s="14"/>
      <c r="H5" s="14">
        <v>32</v>
      </c>
      <c r="I5" s="8">
        <v>35</v>
      </c>
      <c r="J5" s="14">
        <v>24</v>
      </c>
      <c r="K5" s="8"/>
      <c r="L5" s="14"/>
      <c r="M5" s="8"/>
      <c r="N5" s="14"/>
      <c r="O5" s="8"/>
      <c r="P5" s="14"/>
      <c r="Q5" s="14"/>
      <c r="R5" s="22">
        <v>24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8">
        <v>223000</v>
      </c>
      <c r="G6" s="14">
        <v>30</v>
      </c>
      <c r="H6" s="14">
        <v>30</v>
      </c>
      <c r="I6" s="8">
        <v>40</v>
      </c>
      <c r="J6" s="14">
        <v>28</v>
      </c>
      <c r="K6" s="8">
        <v>23</v>
      </c>
      <c r="L6" s="14">
        <v>28</v>
      </c>
      <c r="M6" s="8">
        <v>34</v>
      </c>
      <c r="N6" s="14">
        <v>19</v>
      </c>
      <c r="O6" s="8">
        <v>19</v>
      </c>
      <c r="P6" s="14">
        <v>19</v>
      </c>
      <c r="Q6" s="14">
        <v>19</v>
      </c>
      <c r="R6" s="22">
        <v>19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8">
        <v>225000</v>
      </c>
      <c r="G7" s="14">
        <v>40</v>
      </c>
      <c r="H7" s="14">
        <v>27</v>
      </c>
      <c r="I7" s="8">
        <v>32</v>
      </c>
      <c r="J7" s="14">
        <v>20</v>
      </c>
      <c r="K7" s="8">
        <v>20</v>
      </c>
      <c r="L7" s="14">
        <v>14</v>
      </c>
      <c r="M7" s="8">
        <v>15</v>
      </c>
      <c r="N7" s="14">
        <v>19</v>
      </c>
      <c r="O7" s="8"/>
      <c r="P7" s="14"/>
      <c r="Q7" s="14">
        <v>19</v>
      </c>
      <c r="R7" s="22">
        <v>9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8">
        <v>224000</v>
      </c>
      <c r="G8" s="14">
        <v>33</v>
      </c>
      <c r="H8" s="14">
        <v>28</v>
      </c>
      <c r="I8" s="8">
        <v>27</v>
      </c>
      <c r="J8" s="14">
        <v>22</v>
      </c>
      <c r="K8" s="8">
        <v>20</v>
      </c>
      <c r="L8" s="14">
        <v>20</v>
      </c>
      <c r="M8" s="8">
        <v>16</v>
      </c>
      <c r="N8" s="14">
        <v>23</v>
      </c>
      <c r="O8" s="8"/>
      <c r="P8" s="14"/>
      <c r="Q8" s="14">
        <v>18</v>
      </c>
      <c r="R8" s="22">
        <v>28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8">
        <v>224000</v>
      </c>
      <c r="G9" s="14">
        <v>36</v>
      </c>
      <c r="H9" s="14">
        <v>27</v>
      </c>
      <c r="I9" s="8">
        <v>30</v>
      </c>
      <c r="J9" s="14">
        <v>28</v>
      </c>
      <c r="K9" s="8">
        <v>23</v>
      </c>
      <c r="L9" s="14">
        <v>17</v>
      </c>
      <c r="M9" s="8">
        <v>18</v>
      </c>
      <c r="N9" s="14">
        <v>26</v>
      </c>
      <c r="O9" s="8"/>
      <c r="P9" s="14"/>
      <c r="Q9" s="14">
        <v>16</v>
      </c>
      <c r="R9" s="22">
        <v>28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8">
        <v>225000</v>
      </c>
      <c r="G10" s="14">
        <v>26</v>
      </c>
      <c r="H10" s="14">
        <v>10</v>
      </c>
      <c r="I10" s="8">
        <v>26</v>
      </c>
      <c r="J10" s="14">
        <v>15</v>
      </c>
      <c r="K10" s="8"/>
      <c r="L10" s="14">
        <v>15</v>
      </c>
      <c r="M10" s="8">
        <v>12</v>
      </c>
      <c r="N10" s="14">
        <v>22</v>
      </c>
      <c r="O10" s="8"/>
      <c r="P10" s="14"/>
      <c r="Q10" s="14">
        <v>13</v>
      </c>
      <c r="R10" s="22">
        <v>24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8">
        <v>223000</v>
      </c>
      <c r="G11" s="14">
        <v>36</v>
      </c>
      <c r="H11" s="14">
        <v>26</v>
      </c>
      <c r="I11" s="8">
        <v>39</v>
      </c>
      <c r="J11" s="14"/>
      <c r="K11" s="8">
        <v>16</v>
      </c>
      <c r="L11" s="14">
        <v>20</v>
      </c>
      <c r="M11" s="8">
        <v>15</v>
      </c>
      <c r="N11" s="14">
        <v>26</v>
      </c>
      <c r="O11" s="8"/>
      <c r="P11" s="14"/>
      <c r="Q11" s="14"/>
      <c r="R11" s="22">
        <v>21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8">
        <v>223000</v>
      </c>
      <c r="G12" s="14">
        <v>45</v>
      </c>
      <c r="H12" s="14">
        <v>26</v>
      </c>
      <c r="I12" s="8">
        <v>27</v>
      </c>
      <c r="J12" s="14">
        <v>30</v>
      </c>
      <c r="K12" s="8">
        <v>26</v>
      </c>
      <c r="L12" s="14">
        <v>25</v>
      </c>
      <c r="M12" s="8">
        <v>20</v>
      </c>
      <c r="N12" s="14">
        <v>17</v>
      </c>
      <c r="O12" s="8"/>
      <c r="P12" s="14"/>
      <c r="Q12" s="14"/>
      <c r="R12" s="22">
        <v>32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8"/>
      <c r="G13" s="14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8">
        <v>222000</v>
      </c>
      <c r="G14" s="14">
        <v>40</v>
      </c>
      <c r="H14" s="14">
        <v>27</v>
      </c>
      <c r="I14" s="8">
        <v>29</v>
      </c>
      <c r="J14" s="14">
        <v>26</v>
      </c>
      <c r="K14" s="8">
        <v>23</v>
      </c>
      <c r="L14" s="14">
        <v>26</v>
      </c>
      <c r="M14" s="8">
        <v>22</v>
      </c>
      <c r="N14" s="14">
        <v>15</v>
      </c>
      <c r="O14" s="8"/>
      <c r="P14" s="14"/>
      <c r="Q14" s="14">
        <v>24</v>
      </c>
      <c r="R14" s="22">
        <v>25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8">
        <v>222000</v>
      </c>
      <c r="G15" s="14">
        <v>28</v>
      </c>
      <c r="H15" s="14">
        <v>25</v>
      </c>
      <c r="I15" s="8">
        <v>29</v>
      </c>
      <c r="J15" s="14">
        <v>25</v>
      </c>
      <c r="K15" s="8">
        <v>28</v>
      </c>
      <c r="L15" s="14">
        <v>32</v>
      </c>
      <c r="M15" s="8">
        <v>20</v>
      </c>
      <c r="N15" s="14">
        <v>11</v>
      </c>
      <c r="O15" s="8"/>
      <c r="P15" s="14"/>
      <c r="Q15" s="14">
        <v>22</v>
      </c>
      <c r="R15" s="22">
        <v>33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8">
        <v>222000</v>
      </c>
      <c r="G16" s="14">
        <v>40</v>
      </c>
      <c r="H16" s="14">
        <v>36</v>
      </c>
      <c r="I16" s="8">
        <v>24</v>
      </c>
      <c r="J16" s="14">
        <v>21</v>
      </c>
      <c r="K16" s="8">
        <v>18</v>
      </c>
      <c r="L16" s="14">
        <v>32</v>
      </c>
      <c r="M16" s="8">
        <v>26</v>
      </c>
      <c r="N16" s="14">
        <v>33</v>
      </c>
      <c r="O16" s="8"/>
      <c r="P16" s="14"/>
      <c r="Q16" s="14">
        <v>22</v>
      </c>
      <c r="R16" s="22">
        <v>32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8">
        <v>222000</v>
      </c>
      <c r="G17" s="14">
        <v>39</v>
      </c>
      <c r="H17" s="14">
        <v>25</v>
      </c>
      <c r="I17" s="8">
        <v>35</v>
      </c>
      <c r="J17" s="14">
        <v>19</v>
      </c>
      <c r="K17" s="8">
        <v>26</v>
      </c>
      <c r="L17" s="14">
        <v>19</v>
      </c>
      <c r="M17" s="8">
        <v>20</v>
      </c>
      <c r="N17" s="14">
        <v>26</v>
      </c>
      <c r="O17" s="8"/>
      <c r="P17" s="14"/>
      <c r="Q17" s="14">
        <v>18</v>
      </c>
      <c r="R17" s="22">
        <v>15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8">
        <v>222000</v>
      </c>
      <c r="G18" s="24">
        <v>28</v>
      </c>
      <c r="H18" s="14">
        <v>23</v>
      </c>
      <c r="I18" s="8">
        <v>34</v>
      </c>
      <c r="J18" s="14">
        <v>29</v>
      </c>
      <c r="K18" s="8">
        <v>29</v>
      </c>
      <c r="L18" s="14">
        <v>19</v>
      </c>
      <c r="M18" s="8">
        <v>21</v>
      </c>
      <c r="N18" s="14">
        <v>17</v>
      </c>
      <c r="O18" s="8"/>
      <c r="P18" s="14"/>
      <c r="Q18" s="14">
        <v>28</v>
      </c>
      <c r="R18" s="22">
        <v>21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8">
        <v>226055</v>
      </c>
      <c r="G19" s="18" t="s">
        <v>60</v>
      </c>
      <c r="H19" s="18" t="s">
        <v>60</v>
      </c>
      <c r="I19" s="10" t="s">
        <v>60</v>
      </c>
      <c r="J19" s="18" t="s">
        <v>60</v>
      </c>
      <c r="K19" s="10" t="s">
        <v>60</v>
      </c>
      <c r="L19" s="18" t="s">
        <v>60</v>
      </c>
      <c r="M19" s="10" t="s">
        <v>60</v>
      </c>
      <c r="N19" s="18" t="s">
        <v>60</v>
      </c>
      <c r="O19" s="10" t="s">
        <v>60</v>
      </c>
      <c r="P19" s="18" t="s">
        <v>60</v>
      </c>
      <c r="Q19" s="10" t="s">
        <v>60</v>
      </c>
      <c r="R19" s="18" t="s">
        <v>60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8">
        <v>223954</v>
      </c>
      <c r="G20" s="18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8">
        <v>223594</v>
      </c>
      <c r="G21" s="18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8">
        <v>223594</v>
      </c>
      <c r="G22" s="18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8">
        <v>226552</v>
      </c>
      <c r="G23" s="18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8">
        <v>224000</v>
      </c>
      <c r="G24" s="18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8">
        <v>226000</v>
      </c>
      <c r="G25" s="18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8">
        <v>226000</v>
      </c>
      <c r="G26" s="18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8">
        <v>225000</v>
      </c>
      <c r="G27" s="18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1">
        <v>224774</v>
      </c>
      <c r="G28" s="19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55">
        <v>524000</v>
      </c>
      <c r="F5" s="20">
        <v>223000</v>
      </c>
      <c r="G5" s="8">
        <v>37</v>
      </c>
      <c r="H5" s="14">
        <v>42</v>
      </c>
      <c r="I5" s="8">
        <v>35</v>
      </c>
      <c r="J5" s="14">
        <v>34</v>
      </c>
      <c r="K5" s="8">
        <v>18</v>
      </c>
      <c r="L5" s="14">
        <v>21</v>
      </c>
      <c r="M5" s="8">
        <v>20</v>
      </c>
      <c r="N5" s="14">
        <v>16</v>
      </c>
      <c r="O5" s="8">
        <v>23</v>
      </c>
      <c r="P5" s="14">
        <v>24</v>
      </c>
      <c r="Q5" s="14">
        <v>41</v>
      </c>
      <c r="R5" s="22">
        <v>38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55">
        <v>522000</v>
      </c>
      <c r="F6" s="14">
        <v>223000</v>
      </c>
      <c r="G6" s="8">
        <v>36</v>
      </c>
      <c r="H6" s="14">
        <v>36</v>
      </c>
      <c r="I6" s="8">
        <v>38</v>
      </c>
      <c r="J6" s="14">
        <v>31</v>
      </c>
      <c r="K6" s="8">
        <v>18</v>
      </c>
      <c r="L6" s="14">
        <v>24</v>
      </c>
      <c r="M6" s="8">
        <v>28</v>
      </c>
      <c r="N6" s="14">
        <v>22</v>
      </c>
      <c r="O6" s="8">
        <v>23</v>
      </c>
      <c r="P6" s="14">
        <v>38</v>
      </c>
      <c r="Q6" s="14">
        <v>45</v>
      </c>
      <c r="R6" s="22">
        <v>31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55">
        <v>521000</v>
      </c>
      <c r="F7" s="14">
        <v>225000</v>
      </c>
      <c r="G7" s="8">
        <v>34</v>
      </c>
      <c r="H7" s="14">
        <v>37</v>
      </c>
      <c r="I7" s="8">
        <v>28</v>
      </c>
      <c r="J7" s="14">
        <v>20</v>
      </c>
      <c r="K7" s="8">
        <v>12</v>
      </c>
      <c r="L7" s="14">
        <v>14</v>
      </c>
      <c r="M7" s="8">
        <v>13</v>
      </c>
      <c r="N7" s="14">
        <v>17</v>
      </c>
      <c r="O7" s="8">
        <v>25</v>
      </c>
      <c r="P7" s="14">
        <v>28</v>
      </c>
      <c r="Q7" s="14">
        <v>34</v>
      </c>
      <c r="R7" s="22">
        <v>29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55">
        <v>522000</v>
      </c>
      <c r="F8" s="14">
        <v>224000</v>
      </c>
      <c r="G8" s="8">
        <v>33</v>
      </c>
      <c r="H8" s="14">
        <v>34</v>
      </c>
      <c r="I8" s="8">
        <v>30</v>
      </c>
      <c r="J8" s="14">
        <v>24</v>
      </c>
      <c r="K8" s="8">
        <v>20</v>
      </c>
      <c r="L8" s="14">
        <v>21</v>
      </c>
      <c r="M8" s="8">
        <v>14</v>
      </c>
      <c r="N8" s="14">
        <v>17</v>
      </c>
      <c r="O8" s="8">
        <v>29</v>
      </c>
      <c r="P8" s="14">
        <v>26</v>
      </c>
      <c r="Q8" s="14">
        <v>24</v>
      </c>
      <c r="R8" s="22">
        <v>35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55">
        <v>524000</v>
      </c>
      <c r="F9" s="14">
        <v>224000</v>
      </c>
      <c r="G9" s="8">
        <v>35</v>
      </c>
      <c r="H9" s="14">
        <v>43</v>
      </c>
      <c r="I9" s="8">
        <v>28</v>
      </c>
      <c r="J9" s="14">
        <v>30</v>
      </c>
      <c r="K9" s="8">
        <v>17</v>
      </c>
      <c r="L9" s="14">
        <v>21</v>
      </c>
      <c r="M9" s="8">
        <v>19</v>
      </c>
      <c r="N9" s="14">
        <v>19</v>
      </c>
      <c r="O9" s="8">
        <v>10</v>
      </c>
      <c r="P9" s="14">
        <v>30</v>
      </c>
      <c r="Q9" s="14">
        <v>25</v>
      </c>
      <c r="R9" s="22">
        <v>31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55">
        <v>526000</v>
      </c>
      <c r="F10" s="14">
        <v>225000</v>
      </c>
      <c r="G10" s="8">
        <v>22</v>
      </c>
      <c r="H10" s="14">
        <v>30</v>
      </c>
      <c r="I10" s="8">
        <v>26</v>
      </c>
      <c r="J10" s="14">
        <v>22</v>
      </c>
      <c r="K10" s="8">
        <v>12</v>
      </c>
      <c r="L10" s="14">
        <v>17</v>
      </c>
      <c r="M10" s="8">
        <v>12</v>
      </c>
      <c r="N10" s="14">
        <v>17</v>
      </c>
      <c r="O10" s="8">
        <v>28</v>
      </c>
      <c r="P10" s="14">
        <v>17</v>
      </c>
      <c r="Q10" s="14">
        <v>43</v>
      </c>
      <c r="R10" s="22">
        <v>28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55">
        <v>525000</v>
      </c>
      <c r="F11" s="14">
        <v>223000</v>
      </c>
      <c r="G11" s="8">
        <v>39</v>
      </c>
      <c r="H11" s="14">
        <v>42</v>
      </c>
      <c r="I11" s="8">
        <v>30</v>
      </c>
      <c r="J11" s="14">
        <v>25</v>
      </c>
      <c r="K11" s="8"/>
      <c r="L11" s="14"/>
      <c r="M11" s="8">
        <v>12</v>
      </c>
      <c r="N11" s="14">
        <v>17</v>
      </c>
      <c r="O11" s="8">
        <v>20</v>
      </c>
      <c r="P11" s="14">
        <v>33</v>
      </c>
      <c r="Q11" s="14">
        <v>42</v>
      </c>
      <c r="R11" s="22">
        <v>21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55">
        <v>525000</v>
      </c>
      <c r="F12" s="14">
        <v>223000</v>
      </c>
      <c r="G12" s="8">
        <v>33</v>
      </c>
      <c r="H12" s="14">
        <v>43</v>
      </c>
      <c r="I12" s="8">
        <v>39</v>
      </c>
      <c r="J12" s="14">
        <v>35</v>
      </c>
      <c r="K12" s="8">
        <v>25</v>
      </c>
      <c r="L12" s="14">
        <v>24</v>
      </c>
      <c r="M12" s="8">
        <v>18</v>
      </c>
      <c r="N12" s="14">
        <v>34</v>
      </c>
      <c r="O12" s="8">
        <v>22</v>
      </c>
      <c r="P12" s="14">
        <v>27</v>
      </c>
      <c r="Q12" s="14">
        <v>43</v>
      </c>
      <c r="R12" s="22">
        <v>28</v>
      </c>
    </row>
    <row r="13" spans="1:18" ht="12.75">
      <c r="A13" s="14" t="s">
        <v>7</v>
      </c>
      <c r="B13" s="8"/>
      <c r="C13" s="16" t="s">
        <v>65</v>
      </c>
      <c r="D13" s="49"/>
      <c r="E13" s="55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55">
        <v>526000</v>
      </c>
      <c r="F14" s="14">
        <v>222000</v>
      </c>
      <c r="G14" s="8">
        <v>34</v>
      </c>
      <c r="H14" s="14">
        <v>38</v>
      </c>
      <c r="I14" s="8">
        <v>41</v>
      </c>
      <c r="J14" s="14">
        <v>32</v>
      </c>
      <c r="K14" s="8">
        <v>25</v>
      </c>
      <c r="L14" s="14">
        <v>18</v>
      </c>
      <c r="M14" s="8">
        <v>16</v>
      </c>
      <c r="N14" s="14">
        <v>34</v>
      </c>
      <c r="O14" s="8">
        <v>29</v>
      </c>
      <c r="P14" s="14">
        <v>17</v>
      </c>
      <c r="Q14" s="14">
        <v>34</v>
      </c>
      <c r="R14" s="22">
        <v>30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55">
        <v>526000</v>
      </c>
      <c r="F15" s="14">
        <v>222000</v>
      </c>
      <c r="G15" s="8">
        <v>2</v>
      </c>
      <c r="H15" s="14">
        <v>37</v>
      </c>
      <c r="I15" s="8">
        <v>29</v>
      </c>
      <c r="J15" s="14">
        <v>30</v>
      </c>
      <c r="K15" s="8">
        <v>16</v>
      </c>
      <c r="L15" s="14">
        <v>18</v>
      </c>
      <c r="M15" s="8">
        <v>17</v>
      </c>
      <c r="N15" s="14">
        <v>21</v>
      </c>
      <c r="O15" s="8">
        <v>23</v>
      </c>
      <c r="P15" s="14">
        <v>18</v>
      </c>
      <c r="Q15" s="14">
        <v>12</v>
      </c>
      <c r="R15" s="22">
        <v>29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55">
        <v>525000</v>
      </c>
      <c r="F16" s="14">
        <v>222000</v>
      </c>
      <c r="G16" s="10" t="s">
        <v>60</v>
      </c>
      <c r="H16" s="18" t="s">
        <v>60</v>
      </c>
      <c r="I16" s="10" t="s">
        <v>60</v>
      </c>
      <c r="J16" s="18" t="s">
        <v>60</v>
      </c>
      <c r="K16" s="10" t="s">
        <v>60</v>
      </c>
      <c r="L16" s="18" t="s">
        <v>60</v>
      </c>
      <c r="M16" s="10" t="s">
        <v>60</v>
      </c>
      <c r="N16" s="18" t="s">
        <v>60</v>
      </c>
      <c r="O16" s="10" t="s">
        <v>60</v>
      </c>
      <c r="P16" s="18" t="s">
        <v>60</v>
      </c>
      <c r="Q16" s="10" t="s">
        <v>60</v>
      </c>
      <c r="R16" s="18" t="s">
        <v>60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55">
        <v>524000</v>
      </c>
      <c r="F17" s="14">
        <v>222000</v>
      </c>
      <c r="G17" s="10" t="s">
        <v>60</v>
      </c>
      <c r="H17" s="18" t="s">
        <v>60</v>
      </c>
      <c r="I17" s="10" t="s">
        <v>60</v>
      </c>
      <c r="J17" s="18" t="s">
        <v>60</v>
      </c>
      <c r="K17" s="10" t="s">
        <v>60</v>
      </c>
      <c r="L17" s="18" t="s">
        <v>60</v>
      </c>
      <c r="M17" s="10" t="s">
        <v>60</v>
      </c>
      <c r="N17" s="18" t="s">
        <v>60</v>
      </c>
      <c r="O17" s="10" t="s">
        <v>60</v>
      </c>
      <c r="P17" s="18" t="s">
        <v>60</v>
      </c>
      <c r="Q17" s="10" t="s">
        <v>60</v>
      </c>
      <c r="R17" s="18" t="s">
        <v>60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55">
        <v>523000</v>
      </c>
      <c r="F18" s="14">
        <v>222000</v>
      </c>
      <c r="G18" s="10" t="s">
        <v>60</v>
      </c>
      <c r="H18" s="18" t="s">
        <v>60</v>
      </c>
      <c r="I18" s="10" t="s">
        <v>60</v>
      </c>
      <c r="J18" s="18" t="s">
        <v>60</v>
      </c>
      <c r="K18" s="10" t="s">
        <v>60</v>
      </c>
      <c r="L18" s="18" t="s">
        <v>60</v>
      </c>
      <c r="M18" s="10" t="s">
        <v>60</v>
      </c>
      <c r="N18" s="18" t="s">
        <v>60</v>
      </c>
      <c r="O18" s="10" t="s">
        <v>60</v>
      </c>
      <c r="P18" s="18" t="s">
        <v>60</v>
      </c>
      <c r="Q18" s="10" t="s">
        <v>60</v>
      </c>
      <c r="R18" s="18" t="s">
        <v>60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55">
        <v>523032</v>
      </c>
      <c r="F19" s="14">
        <v>226055</v>
      </c>
      <c r="G19" s="10" t="s">
        <v>60</v>
      </c>
      <c r="H19" s="18" t="s">
        <v>60</v>
      </c>
      <c r="I19" s="10" t="s">
        <v>60</v>
      </c>
      <c r="J19" s="18" t="s">
        <v>60</v>
      </c>
      <c r="K19" s="10" t="s">
        <v>60</v>
      </c>
      <c r="L19" s="18" t="s">
        <v>60</v>
      </c>
      <c r="M19" s="10" t="s">
        <v>60</v>
      </c>
      <c r="N19" s="18" t="s">
        <v>60</v>
      </c>
      <c r="O19" s="10" t="s">
        <v>60</v>
      </c>
      <c r="P19" s="18" t="s">
        <v>60</v>
      </c>
      <c r="Q19" s="10" t="s">
        <v>60</v>
      </c>
      <c r="R19" s="18" t="s">
        <v>60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55">
        <v>523594</v>
      </c>
      <c r="F20" s="14">
        <v>223954</v>
      </c>
      <c r="G20" s="10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55">
        <v>523594</v>
      </c>
      <c r="F21" s="14">
        <v>223594</v>
      </c>
      <c r="G21" s="10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55">
        <v>523594</v>
      </c>
      <c r="F22" s="14">
        <v>223594</v>
      </c>
      <c r="G22" s="10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55">
        <v>522695</v>
      </c>
      <c r="F23" s="14">
        <v>226552</v>
      </c>
      <c r="G23" s="10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55">
        <v>525000</v>
      </c>
      <c r="F24" s="14">
        <v>224000</v>
      </c>
      <c r="G24" s="10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55">
        <v>522000</v>
      </c>
      <c r="F25" s="14">
        <v>226000</v>
      </c>
      <c r="G25" s="10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55">
        <v>522000</v>
      </c>
      <c r="F26" s="14">
        <v>226000</v>
      </c>
      <c r="G26" s="10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55">
        <v>523000</v>
      </c>
      <c r="F27" s="14">
        <v>225000</v>
      </c>
      <c r="G27" s="10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56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66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14">
        <v>223000</v>
      </c>
      <c r="G5" s="8">
        <v>43</v>
      </c>
      <c r="H5" s="14"/>
      <c r="I5" s="8">
        <v>24</v>
      </c>
      <c r="J5" s="14">
        <v>51</v>
      </c>
      <c r="K5" s="8">
        <v>11</v>
      </c>
      <c r="L5" s="14">
        <v>23</v>
      </c>
      <c r="M5" s="8">
        <v>28</v>
      </c>
      <c r="N5" s="14">
        <v>24</v>
      </c>
      <c r="O5" s="8">
        <v>31</v>
      </c>
      <c r="P5" s="14">
        <v>37</v>
      </c>
      <c r="Q5" s="14"/>
      <c r="R5" s="22">
        <v>48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14">
        <v>223000</v>
      </c>
      <c r="G6" s="8">
        <v>46</v>
      </c>
      <c r="H6" s="14">
        <v>28</v>
      </c>
      <c r="I6" s="8">
        <v>18</v>
      </c>
      <c r="J6" s="14">
        <v>18</v>
      </c>
      <c r="K6" s="8">
        <v>20</v>
      </c>
      <c r="L6" s="14">
        <v>29</v>
      </c>
      <c r="M6" s="8">
        <v>29</v>
      </c>
      <c r="N6" s="14">
        <v>31</v>
      </c>
      <c r="O6" s="8">
        <v>27</v>
      </c>
      <c r="P6" s="14">
        <v>29</v>
      </c>
      <c r="Q6" s="14">
        <v>47</v>
      </c>
      <c r="R6" s="22">
        <v>37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14">
        <v>225000</v>
      </c>
      <c r="G7" s="8">
        <v>39</v>
      </c>
      <c r="H7" s="14">
        <v>28</v>
      </c>
      <c r="I7" s="8">
        <v>19</v>
      </c>
      <c r="J7" s="14">
        <v>12</v>
      </c>
      <c r="K7" s="8">
        <v>12</v>
      </c>
      <c r="L7" s="14">
        <v>18</v>
      </c>
      <c r="M7" s="8">
        <v>19</v>
      </c>
      <c r="N7" s="14">
        <v>24</v>
      </c>
      <c r="O7" s="8">
        <v>25</v>
      </c>
      <c r="P7" s="14">
        <v>31</v>
      </c>
      <c r="Q7" s="14">
        <v>49</v>
      </c>
      <c r="R7" s="22">
        <v>39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14">
        <v>224000</v>
      </c>
      <c r="G8" s="8">
        <v>46</v>
      </c>
      <c r="H8" s="14">
        <v>28</v>
      </c>
      <c r="I8" s="8">
        <v>19</v>
      </c>
      <c r="J8" s="14">
        <v>9</v>
      </c>
      <c r="K8" s="8">
        <v>10</v>
      </c>
      <c r="L8" s="14">
        <v>21</v>
      </c>
      <c r="M8" s="8">
        <v>23</v>
      </c>
      <c r="N8" s="14">
        <v>31</v>
      </c>
      <c r="O8" s="8">
        <v>26</v>
      </c>
      <c r="P8" s="14">
        <v>25</v>
      </c>
      <c r="Q8" s="14">
        <v>44</v>
      </c>
      <c r="R8" s="22">
        <v>35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14">
        <v>224000</v>
      </c>
      <c r="G9" s="8">
        <v>55</v>
      </c>
      <c r="H9" s="14">
        <v>28</v>
      </c>
      <c r="I9" s="8">
        <v>25</v>
      </c>
      <c r="J9" s="14">
        <v>11</v>
      </c>
      <c r="K9" s="8">
        <v>20</v>
      </c>
      <c r="L9" s="14">
        <v>24</v>
      </c>
      <c r="M9" s="8">
        <v>6</v>
      </c>
      <c r="N9" s="14">
        <v>25</v>
      </c>
      <c r="O9" s="8">
        <v>33</v>
      </c>
      <c r="P9" s="14">
        <v>32</v>
      </c>
      <c r="Q9" s="14">
        <v>44</v>
      </c>
      <c r="R9" s="22">
        <v>33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14">
        <v>225000</v>
      </c>
      <c r="G10" s="8">
        <v>39</v>
      </c>
      <c r="H10" s="14">
        <v>23</v>
      </c>
      <c r="I10" s="8">
        <v>15</v>
      </c>
      <c r="J10" s="14">
        <v>11</v>
      </c>
      <c r="K10" s="8">
        <v>12</v>
      </c>
      <c r="L10" s="14">
        <v>17</v>
      </c>
      <c r="M10" s="8">
        <v>13</v>
      </c>
      <c r="N10" s="14">
        <v>20</v>
      </c>
      <c r="O10" s="8">
        <v>18</v>
      </c>
      <c r="P10" s="14">
        <v>53</v>
      </c>
      <c r="Q10" s="14">
        <v>42</v>
      </c>
      <c r="R10" s="22">
        <v>31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14">
        <v>223000</v>
      </c>
      <c r="G11" s="8">
        <v>51</v>
      </c>
      <c r="H11" s="14">
        <v>40</v>
      </c>
      <c r="I11" s="8">
        <v>22</v>
      </c>
      <c r="J11" s="14">
        <v>9</v>
      </c>
      <c r="K11" s="8"/>
      <c r="L11" s="14">
        <v>18</v>
      </c>
      <c r="M11" s="8">
        <v>22</v>
      </c>
      <c r="N11" s="14">
        <v>21</v>
      </c>
      <c r="O11" s="8">
        <v>27</v>
      </c>
      <c r="P11" s="14">
        <v>27</v>
      </c>
      <c r="Q11" s="14">
        <v>40</v>
      </c>
      <c r="R11" s="22">
        <v>40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14">
        <v>223000</v>
      </c>
      <c r="G12" s="8">
        <v>41</v>
      </c>
      <c r="H12" s="14">
        <v>35</v>
      </c>
      <c r="I12" s="8">
        <v>29</v>
      </c>
      <c r="J12" s="14">
        <v>12</v>
      </c>
      <c r="K12" s="8">
        <v>21</v>
      </c>
      <c r="L12" s="14">
        <v>29</v>
      </c>
      <c r="M12" s="8">
        <v>33</v>
      </c>
      <c r="N12" s="14">
        <v>26</v>
      </c>
      <c r="O12" s="8">
        <v>36</v>
      </c>
      <c r="P12" s="14">
        <v>30</v>
      </c>
      <c r="Q12" s="14">
        <v>45</v>
      </c>
      <c r="R12" s="22">
        <v>44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14">
        <v>222000</v>
      </c>
      <c r="G14" s="8">
        <v>46</v>
      </c>
      <c r="H14" s="14">
        <v>31</v>
      </c>
      <c r="I14" s="8">
        <v>20</v>
      </c>
      <c r="J14" s="14">
        <v>12</v>
      </c>
      <c r="K14" s="8">
        <v>12</v>
      </c>
      <c r="L14" s="14">
        <v>24</v>
      </c>
      <c r="M14" s="8">
        <v>23</v>
      </c>
      <c r="N14" s="14">
        <v>28</v>
      </c>
      <c r="O14" s="8">
        <v>31</v>
      </c>
      <c r="P14" s="14">
        <v>32</v>
      </c>
      <c r="Q14" s="14">
        <v>50</v>
      </c>
      <c r="R14" s="22">
        <v>36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14">
        <v>222000</v>
      </c>
      <c r="G15" s="8">
        <v>49</v>
      </c>
      <c r="H15" s="14">
        <v>31</v>
      </c>
      <c r="I15" s="8">
        <v>22</v>
      </c>
      <c r="J15" s="14">
        <v>21</v>
      </c>
      <c r="K15" s="8">
        <v>17</v>
      </c>
      <c r="L15" s="14">
        <v>24</v>
      </c>
      <c r="M15" s="8">
        <v>26</v>
      </c>
      <c r="N15" s="14">
        <v>28</v>
      </c>
      <c r="O15" s="8">
        <v>24</v>
      </c>
      <c r="P15" s="14">
        <v>31</v>
      </c>
      <c r="Q15" s="14">
        <v>41</v>
      </c>
      <c r="R15" s="22">
        <v>27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14">
        <v>222000</v>
      </c>
      <c r="G16" s="10" t="s">
        <v>60</v>
      </c>
      <c r="H16" s="18" t="s">
        <v>60</v>
      </c>
      <c r="I16" s="10" t="s">
        <v>60</v>
      </c>
      <c r="J16" s="18" t="s">
        <v>60</v>
      </c>
      <c r="K16" s="10" t="s">
        <v>60</v>
      </c>
      <c r="L16" s="18" t="s">
        <v>60</v>
      </c>
      <c r="M16" s="10" t="s">
        <v>60</v>
      </c>
      <c r="N16" s="18" t="s">
        <v>60</v>
      </c>
      <c r="O16" s="10" t="s">
        <v>60</v>
      </c>
      <c r="P16" s="18" t="s">
        <v>60</v>
      </c>
      <c r="Q16" s="10" t="s">
        <v>60</v>
      </c>
      <c r="R16" s="18" t="s">
        <v>60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14">
        <v>222000</v>
      </c>
      <c r="G17" s="10" t="s">
        <v>60</v>
      </c>
      <c r="H17" s="18" t="s">
        <v>60</v>
      </c>
      <c r="I17" s="10" t="s">
        <v>60</v>
      </c>
      <c r="J17" s="18" t="s">
        <v>60</v>
      </c>
      <c r="K17" s="10" t="s">
        <v>60</v>
      </c>
      <c r="L17" s="18" t="s">
        <v>60</v>
      </c>
      <c r="M17" s="10" t="s">
        <v>60</v>
      </c>
      <c r="N17" s="18" t="s">
        <v>60</v>
      </c>
      <c r="O17" s="10" t="s">
        <v>60</v>
      </c>
      <c r="P17" s="18" t="s">
        <v>60</v>
      </c>
      <c r="Q17" s="10" t="s">
        <v>60</v>
      </c>
      <c r="R17" s="18" t="s">
        <v>60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14">
        <v>222000</v>
      </c>
      <c r="G18" s="10" t="s">
        <v>60</v>
      </c>
      <c r="H18" s="18" t="s">
        <v>60</v>
      </c>
      <c r="I18" s="10" t="s">
        <v>60</v>
      </c>
      <c r="J18" s="18" t="s">
        <v>60</v>
      </c>
      <c r="K18" s="10" t="s">
        <v>60</v>
      </c>
      <c r="L18" s="18" t="s">
        <v>60</v>
      </c>
      <c r="M18" s="10" t="s">
        <v>60</v>
      </c>
      <c r="N18" s="18" t="s">
        <v>60</v>
      </c>
      <c r="O18" s="10" t="s">
        <v>60</v>
      </c>
      <c r="P18" s="18" t="s">
        <v>60</v>
      </c>
      <c r="Q18" s="10" t="s">
        <v>60</v>
      </c>
      <c r="R18" s="18" t="s">
        <v>60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14">
        <v>226055</v>
      </c>
      <c r="G19" s="10" t="s">
        <v>60</v>
      </c>
      <c r="H19" s="18" t="s">
        <v>60</v>
      </c>
      <c r="I19" s="10" t="s">
        <v>60</v>
      </c>
      <c r="J19" s="18" t="s">
        <v>60</v>
      </c>
      <c r="K19" s="10" t="s">
        <v>60</v>
      </c>
      <c r="L19" s="18" t="s">
        <v>60</v>
      </c>
      <c r="M19" s="10" t="s">
        <v>60</v>
      </c>
      <c r="N19" s="18" t="s">
        <v>60</v>
      </c>
      <c r="O19" s="10" t="s">
        <v>60</v>
      </c>
      <c r="P19" s="18" t="s">
        <v>60</v>
      </c>
      <c r="Q19" s="10" t="s">
        <v>60</v>
      </c>
      <c r="R19" s="18" t="s">
        <v>60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14">
        <v>223954</v>
      </c>
      <c r="G20" s="10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14">
        <v>223594</v>
      </c>
      <c r="G21" s="10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14">
        <v>223594</v>
      </c>
      <c r="G22" s="10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14">
        <v>226552</v>
      </c>
      <c r="G23" s="10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14">
        <v>224000</v>
      </c>
      <c r="G24" s="10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14">
        <v>226000</v>
      </c>
      <c r="G25" s="10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14">
        <v>226000</v>
      </c>
      <c r="G26" s="10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14">
        <v>225000</v>
      </c>
      <c r="G27" s="10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14">
        <v>223000</v>
      </c>
      <c r="G5" s="8">
        <v>46</v>
      </c>
      <c r="H5" s="14">
        <v>30</v>
      </c>
      <c r="I5" s="8">
        <v>25</v>
      </c>
      <c r="J5" s="14">
        <v>25</v>
      </c>
      <c r="K5" s="8">
        <v>15</v>
      </c>
      <c r="L5" s="14">
        <v>25</v>
      </c>
      <c r="M5" s="8">
        <v>34</v>
      </c>
      <c r="N5" s="14">
        <v>23</v>
      </c>
      <c r="O5" s="8">
        <v>24</v>
      </c>
      <c r="P5" s="14">
        <v>45</v>
      </c>
      <c r="Q5" s="14">
        <v>54</v>
      </c>
      <c r="R5" s="22"/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14">
        <v>223000</v>
      </c>
      <c r="G6" s="8">
        <v>48</v>
      </c>
      <c r="H6" s="14">
        <v>20</v>
      </c>
      <c r="I6" s="8">
        <v>23</v>
      </c>
      <c r="J6" s="14">
        <v>28</v>
      </c>
      <c r="K6" s="8">
        <v>17</v>
      </c>
      <c r="L6" s="14">
        <v>31</v>
      </c>
      <c r="M6" s="8">
        <v>34</v>
      </c>
      <c r="N6" s="14">
        <v>39</v>
      </c>
      <c r="O6" s="8">
        <v>28</v>
      </c>
      <c r="P6" s="14">
        <v>44</v>
      </c>
      <c r="Q6" s="14">
        <v>50</v>
      </c>
      <c r="R6" s="22">
        <v>28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14">
        <v>225000</v>
      </c>
      <c r="G7" s="8">
        <v>32</v>
      </c>
      <c r="H7" s="14">
        <v>17</v>
      </c>
      <c r="I7" s="8">
        <v>16</v>
      </c>
      <c r="J7" s="14">
        <v>25</v>
      </c>
      <c r="K7" s="8">
        <v>12</v>
      </c>
      <c r="L7" s="14">
        <v>19</v>
      </c>
      <c r="M7" s="8">
        <v>31</v>
      </c>
      <c r="N7" s="14">
        <v>26</v>
      </c>
      <c r="O7" s="8">
        <v>32</v>
      </c>
      <c r="P7" s="14">
        <v>24</v>
      </c>
      <c r="Q7" s="14">
        <v>45</v>
      </c>
      <c r="R7" s="22">
        <v>24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14">
        <v>224000</v>
      </c>
      <c r="G8" s="8">
        <v>37</v>
      </c>
      <c r="H8" s="14">
        <v>11</v>
      </c>
      <c r="I8" s="8">
        <v>26</v>
      </c>
      <c r="J8" s="14">
        <v>30</v>
      </c>
      <c r="K8" s="8">
        <v>13</v>
      </c>
      <c r="L8" s="14">
        <v>25</v>
      </c>
      <c r="M8" s="8">
        <v>29</v>
      </c>
      <c r="N8" s="14">
        <v>34</v>
      </c>
      <c r="O8" s="8">
        <v>31</v>
      </c>
      <c r="P8" s="14">
        <v>41</v>
      </c>
      <c r="Q8" s="14">
        <v>46</v>
      </c>
      <c r="R8" s="22">
        <v>31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14">
        <v>224000</v>
      </c>
      <c r="G9" s="8">
        <v>2</v>
      </c>
      <c r="H9" s="14">
        <v>27</v>
      </c>
      <c r="I9" s="8">
        <v>27</v>
      </c>
      <c r="J9" s="14">
        <v>36</v>
      </c>
      <c r="K9" s="8">
        <v>18</v>
      </c>
      <c r="L9" s="14">
        <v>24</v>
      </c>
      <c r="M9" s="8">
        <v>31</v>
      </c>
      <c r="N9" s="14">
        <v>19</v>
      </c>
      <c r="O9" s="8">
        <v>39</v>
      </c>
      <c r="P9" s="14">
        <v>44</v>
      </c>
      <c r="Q9" s="14">
        <v>48</v>
      </c>
      <c r="R9" s="22">
        <v>33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14">
        <v>225000</v>
      </c>
      <c r="G10" s="8">
        <v>44</v>
      </c>
      <c r="H10" s="14">
        <v>24</v>
      </c>
      <c r="I10" s="8">
        <v>15</v>
      </c>
      <c r="J10" s="14">
        <v>22</v>
      </c>
      <c r="K10" s="8">
        <v>8</v>
      </c>
      <c r="L10" s="14">
        <v>17</v>
      </c>
      <c r="M10" s="8">
        <v>17</v>
      </c>
      <c r="N10" s="14">
        <v>24</v>
      </c>
      <c r="O10" s="8">
        <v>21</v>
      </c>
      <c r="P10" s="14">
        <v>31</v>
      </c>
      <c r="Q10" s="14">
        <v>40</v>
      </c>
      <c r="R10" s="22">
        <v>25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14">
        <v>223000</v>
      </c>
      <c r="G11" s="8">
        <v>38</v>
      </c>
      <c r="H11" s="14">
        <v>20</v>
      </c>
      <c r="I11" s="8">
        <v>31</v>
      </c>
      <c r="J11" s="14">
        <v>37</v>
      </c>
      <c r="K11" s="8">
        <v>16</v>
      </c>
      <c r="L11" s="14">
        <v>14</v>
      </c>
      <c r="M11" s="8">
        <v>23</v>
      </c>
      <c r="N11" s="14"/>
      <c r="O11" s="8"/>
      <c r="P11" s="14"/>
      <c r="Q11" s="14">
        <v>55</v>
      </c>
      <c r="R11" s="22">
        <v>29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14">
        <v>223000</v>
      </c>
      <c r="G12" s="8">
        <v>11</v>
      </c>
      <c r="H12" s="14">
        <v>14</v>
      </c>
      <c r="I12" s="8">
        <v>31</v>
      </c>
      <c r="J12" s="14">
        <v>30</v>
      </c>
      <c r="K12" s="8">
        <v>18</v>
      </c>
      <c r="L12" s="14">
        <v>33</v>
      </c>
      <c r="M12" s="8">
        <v>39</v>
      </c>
      <c r="N12" s="14">
        <v>43</v>
      </c>
      <c r="O12" s="8">
        <v>35</v>
      </c>
      <c r="P12" s="14">
        <v>39</v>
      </c>
      <c r="Q12" s="14">
        <v>50</v>
      </c>
      <c r="R12" s="22">
        <v>32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14">
        <v>222000</v>
      </c>
      <c r="G14" s="8">
        <v>55</v>
      </c>
      <c r="H14" s="14">
        <v>24</v>
      </c>
      <c r="I14" s="8">
        <v>25</v>
      </c>
      <c r="J14" s="14">
        <v>26</v>
      </c>
      <c r="K14" s="8">
        <v>15</v>
      </c>
      <c r="L14" s="14">
        <v>32</v>
      </c>
      <c r="M14" s="8">
        <v>30</v>
      </c>
      <c r="N14" s="14">
        <v>5</v>
      </c>
      <c r="O14" s="8">
        <v>30</v>
      </c>
      <c r="P14" s="14">
        <v>44</v>
      </c>
      <c r="Q14" s="14">
        <v>48</v>
      </c>
      <c r="R14" s="22">
        <v>24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14">
        <v>222000</v>
      </c>
      <c r="G15" s="8">
        <v>39</v>
      </c>
      <c r="H15" s="14">
        <v>22</v>
      </c>
      <c r="I15" s="8">
        <v>21</v>
      </c>
      <c r="J15" s="14">
        <v>18</v>
      </c>
      <c r="K15" s="8">
        <v>9</v>
      </c>
      <c r="L15" s="14">
        <v>22</v>
      </c>
      <c r="M15" s="8">
        <v>31</v>
      </c>
      <c r="N15" s="14">
        <v>22</v>
      </c>
      <c r="O15" s="8">
        <v>24</v>
      </c>
      <c r="P15" s="14">
        <v>40</v>
      </c>
      <c r="Q15" s="14">
        <v>46</v>
      </c>
      <c r="R15" s="22">
        <v>31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14">
        <v>222000</v>
      </c>
      <c r="G16" s="10" t="s">
        <v>60</v>
      </c>
      <c r="H16" s="18" t="s">
        <v>60</v>
      </c>
      <c r="I16" s="10" t="s">
        <v>60</v>
      </c>
      <c r="J16" s="18" t="s">
        <v>60</v>
      </c>
      <c r="K16" s="10" t="s">
        <v>60</v>
      </c>
      <c r="L16" s="18" t="s">
        <v>60</v>
      </c>
      <c r="M16" s="10" t="s">
        <v>60</v>
      </c>
      <c r="N16" s="18" t="s">
        <v>60</v>
      </c>
      <c r="O16" s="10" t="s">
        <v>60</v>
      </c>
      <c r="P16" s="18" t="s">
        <v>60</v>
      </c>
      <c r="Q16" s="10" t="s">
        <v>60</v>
      </c>
      <c r="R16" s="18" t="s">
        <v>60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14">
        <v>222000</v>
      </c>
      <c r="G17" s="10" t="s">
        <v>60</v>
      </c>
      <c r="H17" s="18" t="s">
        <v>60</v>
      </c>
      <c r="I17" s="10" t="s">
        <v>60</v>
      </c>
      <c r="J17" s="18" t="s">
        <v>60</v>
      </c>
      <c r="K17" s="10" t="s">
        <v>60</v>
      </c>
      <c r="L17" s="18" t="s">
        <v>60</v>
      </c>
      <c r="M17" s="10" t="s">
        <v>60</v>
      </c>
      <c r="N17" s="18" t="s">
        <v>60</v>
      </c>
      <c r="O17" s="10" t="s">
        <v>60</v>
      </c>
      <c r="P17" s="18" t="s">
        <v>60</v>
      </c>
      <c r="Q17" s="10" t="s">
        <v>60</v>
      </c>
      <c r="R17" s="18" t="s">
        <v>60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14">
        <v>222000</v>
      </c>
      <c r="G18" s="10" t="s">
        <v>60</v>
      </c>
      <c r="H18" s="18" t="s">
        <v>60</v>
      </c>
      <c r="I18" s="10" t="s">
        <v>60</v>
      </c>
      <c r="J18" s="18" t="s">
        <v>60</v>
      </c>
      <c r="K18" s="10" t="s">
        <v>60</v>
      </c>
      <c r="L18" s="18" t="s">
        <v>60</v>
      </c>
      <c r="M18" s="10" t="s">
        <v>60</v>
      </c>
      <c r="N18" s="18" t="s">
        <v>60</v>
      </c>
      <c r="O18" s="10" t="s">
        <v>60</v>
      </c>
      <c r="P18" s="18" t="s">
        <v>60</v>
      </c>
      <c r="Q18" s="10" t="s">
        <v>60</v>
      </c>
      <c r="R18" s="18" t="s">
        <v>60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14">
        <v>226055</v>
      </c>
      <c r="G19" s="10" t="s">
        <v>60</v>
      </c>
      <c r="H19" s="18" t="s">
        <v>60</v>
      </c>
      <c r="I19" s="10" t="s">
        <v>60</v>
      </c>
      <c r="J19" s="18" t="s">
        <v>60</v>
      </c>
      <c r="K19" s="10" t="s">
        <v>60</v>
      </c>
      <c r="L19" s="18" t="s">
        <v>60</v>
      </c>
      <c r="M19" s="10" t="s">
        <v>60</v>
      </c>
      <c r="N19" s="18" t="s">
        <v>60</v>
      </c>
      <c r="O19" s="10" t="s">
        <v>60</v>
      </c>
      <c r="P19" s="18" t="s">
        <v>60</v>
      </c>
      <c r="Q19" s="10" t="s">
        <v>60</v>
      </c>
      <c r="R19" s="18" t="s">
        <v>60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14">
        <v>223954</v>
      </c>
      <c r="G20" s="10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14">
        <v>223594</v>
      </c>
      <c r="G21" s="10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14">
        <v>223594</v>
      </c>
      <c r="G22" s="10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14">
        <v>226552</v>
      </c>
      <c r="G23" s="10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14">
        <v>224000</v>
      </c>
      <c r="G24" s="10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14">
        <v>226000</v>
      </c>
      <c r="G25" s="10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14">
        <v>226000</v>
      </c>
      <c r="G26" s="10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14">
        <v>225000</v>
      </c>
      <c r="G27" s="10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68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55">
        <v>524000</v>
      </c>
      <c r="F5" s="20">
        <v>223000</v>
      </c>
      <c r="G5" s="8">
        <v>75</v>
      </c>
      <c r="H5" s="14">
        <v>35</v>
      </c>
      <c r="I5" s="8">
        <v>58</v>
      </c>
      <c r="J5" s="14">
        <v>21</v>
      </c>
      <c r="K5" s="8">
        <v>27</v>
      </c>
      <c r="L5" s="14">
        <v>23</v>
      </c>
      <c r="M5" s="8">
        <v>29</v>
      </c>
      <c r="N5" s="14">
        <v>19</v>
      </c>
      <c r="O5" s="8">
        <v>35</v>
      </c>
      <c r="P5" s="14">
        <v>46</v>
      </c>
      <c r="Q5" s="14">
        <v>44</v>
      </c>
      <c r="R5" s="22">
        <v>36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55">
        <v>522000</v>
      </c>
      <c r="F6" s="14">
        <v>223000</v>
      </c>
      <c r="G6" s="8">
        <v>48</v>
      </c>
      <c r="H6" s="14">
        <v>65</v>
      </c>
      <c r="I6" s="8">
        <v>52</v>
      </c>
      <c r="J6" s="14">
        <v>19</v>
      </c>
      <c r="K6" s="8">
        <v>33</v>
      </c>
      <c r="L6" s="14">
        <v>27</v>
      </c>
      <c r="M6" s="8">
        <v>42</v>
      </c>
      <c r="N6" s="14">
        <v>36</v>
      </c>
      <c r="O6" s="8">
        <v>36</v>
      </c>
      <c r="P6" s="14">
        <v>40</v>
      </c>
      <c r="Q6" s="14">
        <v>48</v>
      </c>
      <c r="R6" s="22">
        <v>35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55">
        <v>521000</v>
      </c>
      <c r="F7" s="14">
        <v>225000</v>
      </c>
      <c r="G7" s="8">
        <v>61</v>
      </c>
      <c r="H7" s="14">
        <v>33</v>
      </c>
      <c r="I7" s="8"/>
      <c r="J7" s="14">
        <v>19</v>
      </c>
      <c r="K7" s="8">
        <v>25</v>
      </c>
      <c r="L7" s="14">
        <v>21</v>
      </c>
      <c r="M7" s="8">
        <v>25</v>
      </c>
      <c r="N7" s="14">
        <v>21</v>
      </c>
      <c r="O7" s="8">
        <v>27</v>
      </c>
      <c r="P7" s="14">
        <v>44</v>
      </c>
      <c r="Q7" s="14">
        <v>40</v>
      </c>
      <c r="R7" s="22">
        <v>33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55">
        <v>522000</v>
      </c>
      <c r="F8" s="14">
        <v>224000</v>
      </c>
      <c r="G8" s="8">
        <v>35</v>
      </c>
      <c r="H8" s="14">
        <v>35</v>
      </c>
      <c r="I8" s="8">
        <v>33</v>
      </c>
      <c r="J8" s="14">
        <v>19</v>
      </c>
      <c r="K8" s="8">
        <v>27</v>
      </c>
      <c r="L8" s="14">
        <v>21</v>
      </c>
      <c r="M8" s="8">
        <v>31</v>
      </c>
      <c r="N8" s="14">
        <v>23</v>
      </c>
      <c r="O8" s="8">
        <v>33</v>
      </c>
      <c r="P8" s="14">
        <v>48</v>
      </c>
      <c r="Q8" s="14">
        <v>38</v>
      </c>
      <c r="R8" s="22">
        <v>31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55">
        <v>524000</v>
      </c>
      <c r="F9" s="14">
        <v>224000</v>
      </c>
      <c r="G9" s="8">
        <v>46</v>
      </c>
      <c r="H9" s="14">
        <v>44</v>
      </c>
      <c r="I9" s="8">
        <v>33</v>
      </c>
      <c r="J9" s="14">
        <v>21</v>
      </c>
      <c r="K9" s="8">
        <v>27</v>
      </c>
      <c r="L9" s="14">
        <v>33</v>
      </c>
      <c r="M9" s="8">
        <v>31</v>
      </c>
      <c r="N9" s="14">
        <v>25</v>
      </c>
      <c r="O9" s="8">
        <v>38</v>
      </c>
      <c r="P9" s="14">
        <v>44</v>
      </c>
      <c r="Q9" s="14">
        <v>44</v>
      </c>
      <c r="R9" s="22">
        <v>38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55">
        <v>526000</v>
      </c>
      <c r="F10" s="14">
        <v>225000</v>
      </c>
      <c r="G10" s="8">
        <v>33</v>
      </c>
      <c r="H10" s="14">
        <v>44</v>
      </c>
      <c r="I10" s="8">
        <v>27</v>
      </c>
      <c r="J10" s="14"/>
      <c r="K10" s="8">
        <v>19</v>
      </c>
      <c r="L10" s="14">
        <v>12</v>
      </c>
      <c r="M10" s="8">
        <v>17</v>
      </c>
      <c r="N10" s="14">
        <v>15</v>
      </c>
      <c r="O10" s="8">
        <v>25</v>
      </c>
      <c r="P10" s="14">
        <v>40</v>
      </c>
      <c r="Q10" s="14">
        <v>40</v>
      </c>
      <c r="R10" s="22">
        <v>31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55">
        <v>525000</v>
      </c>
      <c r="F11" s="14">
        <v>223000</v>
      </c>
      <c r="G11" s="8">
        <v>65</v>
      </c>
      <c r="H11" s="14">
        <v>38</v>
      </c>
      <c r="I11" s="8">
        <v>33</v>
      </c>
      <c r="J11" s="14">
        <v>15</v>
      </c>
      <c r="K11" s="8">
        <v>23</v>
      </c>
      <c r="L11" s="14"/>
      <c r="M11" s="8">
        <v>23</v>
      </c>
      <c r="N11" s="14">
        <v>19</v>
      </c>
      <c r="O11" s="8"/>
      <c r="P11" s="14">
        <v>36</v>
      </c>
      <c r="Q11" s="14"/>
      <c r="R11" s="22">
        <v>35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55">
        <v>525000</v>
      </c>
      <c r="F12" s="14">
        <v>223000</v>
      </c>
      <c r="G12" s="8">
        <v>42</v>
      </c>
      <c r="H12" s="14">
        <v>40</v>
      </c>
      <c r="I12" s="8">
        <v>33</v>
      </c>
      <c r="J12" s="14">
        <v>27</v>
      </c>
      <c r="K12" s="8">
        <v>31</v>
      </c>
      <c r="L12" s="14">
        <v>31</v>
      </c>
      <c r="M12" s="8">
        <v>40</v>
      </c>
      <c r="N12" s="14">
        <v>40</v>
      </c>
      <c r="O12" s="8"/>
      <c r="P12" s="14">
        <v>44</v>
      </c>
      <c r="Q12" s="14">
        <v>10</v>
      </c>
      <c r="R12" s="22">
        <v>35</v>
      </c>
    </row>
    <row r="13" spans="1:18" ht="12.75">
      <c r="A13" s="14" t="s">
        <v>7</v>
      </c>
      <c r="B13" s="8"/>
      <c r="C13" s="16" t="s">
        <v>65</v>
      </c>
      <c r="D13" s="49"/>
      <c r="E13" s="55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55">
        <v>526000</v>
      </c>
      <c r="F14" s="14">
        <v>222000</v>
      </c>
      <c r="G14" s="8">
        <v>38</v>
      </c>
      <c r="H14" s="14">
        <v>83</v>
      </c>
      <c r="I14" s="8">
        <v>38</v>
      </c>
      <c r="J14" s="14">
        <v>25</v>
      </c>
      <c r="K14" s="8">
        <v>35</v>
      </c>
      <c r="L14" s="14">
        <v>17</v>
      </c>
      <c r="M14" s="8">
        <v>31</v>
      </c>
      <c r="N14" s="14">
        <v>29</v>
      </c>
      <c r="O14" s="8">
        <v>38</v>
      </c>
      <c r="P14" s="14">
        <v>52</v>
      </c>
      <c r="Q14" s="14">
        <v>50</v>
      </c>
      <c r="R14" s="22">
        <v>38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55">
        <v>526000</v>
      </c>
      <c r="F15" s="14">
        <v>222000</v>
      </c>
      <c r="G15" s="8">
        <v>35</v>
      </c>
      <c r="H15" s="14">
        <v>36</v>
      </c>
      <c r="I15" s="8">
        <v>33</v>
      </c>
      <c r="J15" s="14">
        <v>19</v>
      </c>
      <c r="K15" s="8">
        <v>25</v>
      </c>
      <c r="L15" s="14">
        <v>33</v>
      </c>
      <c r="M15" s="8">
        <v>27</v>
      </c>
      <c r="N15" s="14">
        <v>25</v>
      </c>
      <c r="O15" s="8">
        <v>29</v>
      </c>
      <c r="P15" s="14">
        <v>42</v>
      </c>
      <c r="Q15" s="14">
        <v>46</v>
      </c>
      <c r="R15" s="22">
        <v>31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55">
        <v>525000</v>
      </c>
      <c r="F16" s="14">
        <v>222000</v>
      </c>
      <c r="G16" s="10" t="s">
        <v>60</v>
      </c>
      <c r="H16" s="18" t="s">
        <v>60</v>
      </c>
      <c r="I16" s="10" t="s">
        <v>60</v>
      </c>
      <c r="J16" s="18" t="s">
        <v>60</v>
      </c>
      <c r="K16" s="10" t="s">
        <v>60</v>
      </c>
      <c r="L16" s="18" t="s">
        <v>60</v>
      </c>
      <c r="M16" s="10" t="s">
        <v>60</v>
      </c>
      <c r="N16" s="18" t="s">
        <v>60</v>
      </c>
      <c r="O16" s="10" t="s">
        <v>60</v>
      </c>
      <c r="P16" s="18" t="s">
        <v>60</v>
      </c>
      <c r="Q16" s="10" t="s">
        <v>60</v>
      </c>
      <c r="R16" s="18" t="s">
        <v>60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55">
        <v>524000</v>
      </c>
      <c r="F17" s="14">
        <v>222000</v>
      </c>
      <c r="G17" s="10" t="s">
        <v>60</v>
      </c>
      <c r="H17" s="18" t="s">
        <v>60</v>
      </c>
      <c r="I17" s="10" t="s">
        <v>60</v>
      </c>
      <c r="J17" s="18" t="s">
        <v>60</v>
      </c>
      <c r="K17" s="10" t="s">
        <v>60</v>
      </c>
      <c r="L17" s="18" t="s">
        <v>60</v>
      </c>
      <c r="M17" s="10" t="s">
        <v>60</v>
      </c>
      <c r="N17" s="18" t="s">
        <v>60</v>
      </c>
      <c r="O17" s="10" t="s">
        <v>60</v>
      </c>
      <c r="P17" s="18" t="s">
        <v>60</v>
      </c>
      <c r="Q17" s="10" t="s">
        <v>60</v>
      </c>
      <c r="R17" s="18" t="s">
        <v>60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55">
        <v>523000</v>
      </c>
      <c r="F18" s="14">
        <v>222000</v>
      </c>
      <c r="G18" s="10" t="s">
        <v>60</v>
      </c>
      <c r="H18" s="18" t="s">
        <v>60</v>
      </c>
      <c r="I18" s="10" t="s">
        <v>60</v>
      </c>
      <c r="J18" s="18" t="s">
        <v>60</v>
      </c>
      <c r="K18" s="10" t="s">
        <v>60</v>
      </c>
      <c r="L18" s="18" t="s">
        <v>60</v>
      </c>
      <c r="M18" s="10" t="s">
        <v>60</v>
      </c>
      <c r="N18" s="18" t="s">
        <v>60</v>
      </c>
      <c r="O18" s="10" t="s">
        <v>60</v>
      </c>
      <c r="P18" s="18" t="s">
        <v>60</v>
      </c>
      <c r="Q18" s="10" t="s">
        <v>60</v>
      </c>
      <c r="R18" s="18" t="s">
        <v>60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55">
        <v>523032</v>
      </c>
      <c r="F19" s="14">
        <v>226055</v>
      </c>
      <c r="G19" s="10" t="s">
        <v>60</v>
      </c>
      <c r="H19" s="18" t="s">
        <v>60</v>
      </c>
      <c r="I19" s="10" t="s">
        <v>60</v>
      </c>
      <c r="J19" s="18" t="s">
        <v>60</v>
      </c>
      <c r="K19" s="10" t="s">
        <v>60</v>
      </c>
      <c r="L19" s="18" t="s">
        <v>60</v>
      </c>
      <c r="M19" s="10" t="s">
        <v>60</v>
      </c>
      <c r="N19" s="18" t="s">
        <v>60</v>
      </c>
      <c r="O19" s="10" t="s">
        <v>60</v>
      </c>
      <c r="P19" s="18" t="s">
        <v>60</v>
      </c>
      <c r="Q19" s="10" t="s">
        <v>60</v>
      </c>
      <c r="R19" s="18" t="s">
        <v>60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55">
        <v>523594</v>
      </c>
      <c r="F20" s="14">
        <v>223954</v>
      </c>
      <c r="G20" s="10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55">
        <v>523594</v>
      </c>
      <c r="F21" s="14">
        <v>223594</v>
      </c>
      <c r="G21" s="10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55">
        <v>523594</v>
      </c>
      <c r="F22" s="14">
        <v>223594</v>
      </c>
      <c r="G22" s="10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55">
        <v>522695</v>
      </c>
      <c r="F23" s="14">
        <v>226552</v>
      </c>
      <c r="G23" s="10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55">
        <v>525000</v>
      </c>
      <c r="F24" s="14">
        <v>224000</v>
      </c>
      <c r="G24" s="10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55">
        <v>522000</v>
      </c>
      <c r="F25" s="14">
        <v>226000</v>
      </c>
      <c r="G25" s="10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55">
        <v>522000</v>
      </c>
      <c r="F26" s="14">
        <v>226000</v>
      </c>
      <c r="G26" s="10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55">
        <v>523000</v>
      </c>
      <c r="F27" s="14">
        <v>225000</v>
      </c>
      <c r="G27" s="10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56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B1">
      <selection activeCell="Z5" sqref="Z5"/>
    </sheetView>
  </sheetViews>
  <sheetFormatPr defaultColWidth="9.140625" defaultRowHeight="12.75"/>
  <cols>
    <col min="1" max="1" width="5.57421875" style="0" hidden="1" customWidth="1"/>
    <col min="2" max="2" width="10.140625" style="2" customWidth="1"/>
    <col min="3" max="3" width="27.8515625" style="0" bestFit="1" customWidth="1"/>
    <col min="4" max="4" width="12.421875" style="0" hidden="1" customWidth="1"/>
    <col min="5" max="6" width="8.7109375" style="0" hidden="1" customWidth="1"/>
    <col min="7" max="7" width="12.421875" style="0" bestFit="1" customWidth="1"/>
    <col min="8" max="9" width="8.7109375" style="0" customWidth="1"/>
    <col min="16" max="17" width="9.140625" style="125" customWidth="1"/>
    <col min="23" max="23" width="10.140625" style="0" customWidth="1"/>
    <col min="25" max="25" width="13.57421875" style="0" bestFit="1" customWidth="1"/>
    <col min="26" max="26" width="11.7109375" style="0" customWidth="1"/>
  </cols>
  <sheetData>
    <row r="1" spans="1:23" ht="12.75">
      <c r="A1" s="3" t="s">
        <v>150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ht="13.5" thickBot="1">
      <c r="X2" s="164"/>
    </row>
    <row r="3" spans="23:26" ht="13.5" customHeight="1" thickBot="1">
      <c r="W3" s="225" t="s">
        <v>149</v>
      </c>
      <c r="X3" s="225" t="s">
        <v>96</v>
      </c>
      <c r="Y3" s="166" t="s">
        <v>145</v>
      </c>
      <c r="Z3" s="225" t="s">
        <v>95</v>
      </c>
    </row>
    <row r="4" spans="1:26" s="13" customFormat="1" ht="13.5" thickBot="1">
      <c r="A4" s="82" t="s">
        <v>23</v>
      </c>
      <c r="B4" s="151" t="s">
        <v>58</v>
      </c>
      <c r="C4" s="168" t="s">
        <v>24</v>
      </c>
      <c r="D4" s="150" t="s">
        <v>85</v>
      </c>
      <c r="E4" s="151" t="s">
        <v>86</v>
      </c>
      <c r="F4" s="150" t="s">
        <v>87</v>
      </c>
      <c r="G4" s="151" t="s">
        <v>85</v>
      </c>
      <c r="H4" s="150" t="s">
        <v>86</v>
      </c>
      <c r="I4" s="151" t="s">
        <v>87</v>
      </c>
      <c r="J4" s="151" t="s">
        <v>25</v>
      </c>
      <c r="K4" s="150" t="s">
        <v>26</v>
      </c>
      <c r="L4" s="151" t="s">
        <v>27</v>
      </c>
      <c r="M4" s="150" t="s">
        <v>28</v>
      </c>
      <c r="N4" s="151" t="s">
        <v>29</v>
      </c>
      <c r="O4" s="159" t="s">
        <v>30</v>
      </c>
      <c r="P4" s="150" t="s">
        <v>31</v>
      </c>
      <c r="Q4" s="151" t="s">
        <v>32</v>
      </c>
      <c r="R4" s="150" t="s">
        <v>33</v>
      </c>
      <c r="S4" s="151" t="s">
        <v>34</v>
      </c>
      <c r="T4" s="150" t="s">
        <v>35</v>
      </c>
      <c r="U4" s="151" t="s">
        <v>36</v>
      </c>
      <c r="V4" s="73"/>
      <c r="W4" s="219"/>
      <c r="X4" s="219"/>
      <c r="Y4" s="167"/>
      <c r="Z4" s="219"/>
    </row>
    <row r="5" spans="1:26" ht="12.75">
      <c r="A5" s="55" t="s">
        <v>0</v>
      </c>
      <c r="B5" s="20">
        <v>1</v>
      </c>
      <c r="C5" s="160" t="s">
        <v>37</v>
      </c>
      <c r="D5" s="161" t="s">
        <v>88</v>
      </c>
      <c r="E5" s="20">
        <v>523771</v>
      </c>
      <c r="F5" s="7">
        <v>224090</v>
      </c>
      <c r="G5" s="153" t="s">
        <v>130</v>
      </c>
      <c r="H5" s="7">
        <v>523771</v>
      </c>
      <c r="I5" s="20">
        <v>224090</v>
      </c>
      <c r="J5" s="51">
        <v>34.94</v>
      </c>
      <c r="K5" s="141">
        <v>26.4</v>
      </c>
      <c r="L5" s="76">
        <v>31.43</v>
      </c>
      <c r="M5" s="141">
        <v>29.99</v>
      </c>
      <c r="N5" s="76"/>
      <c r="O5" s="169">
        <v>33.53</v>
      </c>
      <c r="P5" s="76">
        <v>27.88</v>
      </c>
      <c r="Q5" s="84">
        <v>33.76</v>
      </c>
      <c r="R5" s="51">
        <v>31.33</v>
      </c>
      <c r="S5" s="76">
        <v>30.12</v>
      </c>
      <c r="T5" s="141">
        <v>34.14</v>
      </c>
      <c r="U5" s="51"/>
      <c r="V5" s="47"/>
      <c r="W5" s="60">
        <f>SUM(100/12)*10</f>
        <v>83.33333333333334</v>
      </c>
      <c r="X5" s="60">
        <f>SUM(J5:U5)/10</f>
        <v>31.351999999999997</v>
      </c>
      <c r="Y5" s="59"/>
      <c r="Z5" s="60">
        <f>X5*Z32</f>
        <v>26.022159999999996</v>
      </c>
    </row>
    <row r="6" spans="1:26" ht="12.75">
      <c r="A6" s="55" t="s">
        <v>2</v>
      </c>
      <c r="B6" s="14">
        <v>3</v>
      </c>
      <c r="C6" s="110" t="s">
        <v>39</v>
      </c>
      <c r="D6" s="49" t="s">
        <v>89</v>
      </c>
      <c r="E6" s="14">
        <v>524345</v>
      </c>
      <c r="F6" s="8">
        <v>224468</v>
      </c>
      <c r="G6" s="97" t="s">
        <v>131</v>
      </c>
      <c r="H6" s="8">
        <v>524345</v>
      </c>
      <c r="I6" s="14">
        <v>224468</v>
      </c>
      <c r="J6" s="42">
        <v>25.13</v>
      </c>
      <c r="K6" s="41">
        <v>21.38</v>
      </c>
      <c r="L6" s="42">
        <v>18.22</v>
      </c>
      <c r="M6" s="41">
        <v>17.39</v>
      </c>
      <c r="N6" s="42">
        <v>19.93</v>
      </c>
      <c r="O6" s="41"/>
      <c r="P6" s="42">
        <v>15.21</v>
      </c>
      <c r="Q6" s="41">
        <v>15.62</v>
      </c>
      <c r="R6" s="42">
        <v>20.1</v>
      </c>
      <c r="S6" s="42">
        <v>21.56</v>
      </c>
      <c r="T6" s="41">
        <v>26.27</v>
      </c>
      <c r="U6" s="42">
        <v>23.09</v>
      </c>
      <c r="V6" s="47"/>
      <c r="W6" s="62">
        <f>SUM(100/12)*11</f>
        <v>91.66666666666667</v>
      </c>
      <c r="X6" s="62">
        <f>SUM(J6:U6)/12</f>
        <v>18.658333333333335</v>
      </c>
      <c r="Y6" s="71"/>
      <c r="Z6" s="62">
        <f>X6*Z32</f>
        <v>15.486416666666667</v>
      </c>
    </row>
    <row r="7" spans="1:26" ht="12.75">
      <c r="A7" s="55" t="s">
        <v>3</v>
      </c>
      <c r="B7" s="14">
        <v>4</v>
      </c>
      <c r="C7" s="110" t="s">
        <v>40</v>
      </c>
      <c r="D7" s="49" t="s">
        <v>88</v>
      </c>
      <c r="E7" s="14">
        <v>525373</v>
      </c>
      <c r="F7" s="8">
        <v>226985</v>
      </c>
      <c r="G7" s="97" t="s">
        <v>88</v>
      </c>
      <c r="H7" s="8">
        <v>525373</v>
      </c>
      <c r="I7" s="14">
        <v>226985</v>
      </c>
      <c r="J7" s="42">
        <v>17.5</v>
      </c>
      <c r="K7" s="41">
        <v>19.38</v>
      </c>
      <c r="L7" s="42">
        <v>17.66</v>
      </c>
      <c r="M7" s="75">
        <v>18.26</v>
      </c>
      <c r="N7" s="42">
        <v>15.24</v>
      </c>
      <c r="O7" s="41">
        <v>14.67</v>
      </c>
      <c r="P7" s="42">
        <v>13.93</v>
      </c>
      <c r="Q7" s="41">
        <v>12.74</v>
      </c>
      <c r="R7" s="42">
        <v>20</v>
      </c>
      <c r="S7" s="42">
        <v>22.24</v>
      </c>
      <c r="T7" s="41">
        <v>26.82</v>
      </c>
      <c r="U7" s="42">
        <v>19.82</v>
      </c>
      <c r="V7" s="47"/>
      <c r="W7" s="62">
        <f aca="true" t="shared" si="0" ref="W7:W19">SUM(100/12)*12</f>
        <v>100</v>
      </c>
      <c r="X7" s="62">
        <f>SUM(J7:U7)/12</f>
        <v>18.188333333333333</v>
      </c>
      <c r="Y7" s="71"/>
      <c r="Z7" s="62">
        <f>X7*Z32</f>
        <v>15.096316666666665</v>
      </c>
    </row>
    <row r="8" spans="1:26" ht="12.75">
      <c r="A8" s="55" t="s">
        <v>6</v>
      </c>
      <c r="B8" s="14">
        <v>7</v>
      </c>
      <c r="C8" s="110" t="s">
        <v>43</v>
      </c>
      <c r="D8" s="49" t="s">
        <v>88</v>
      </c>
      <c r="E8" s="14">
        <v>523278</v>
      </c>
      <c r="F8" s="8">
        <v>225479</v>
      </c>
      <c r="G8" s="97" t="s">
        <v>130</v>
      </c>
      <c r="H8" s="8">
        <v>523278</v>
      </c>
      <c r="I8" s="14">
        <v>225479</v>
      </c>
      <c r="J8" s="42">
        <v>26.82</v>
      </c>
      <c r="K8" s="41">
        <v>29.6</v>
      </c>
      <c r="L8" s="42">
        <v>28.35</v>
      </c>
      <c r="M8" s="41">
        <v>28.09</v>
      </c>
      <c r="N8" s="42">
        <v>26.69</v>
      </c>
      <c r="O8" s="41">
        <v>22.3</v>
      </c>
      <c r="P8" s="42">
        <v>24.57</v>
      </c>
      <c r="Q8" s="41">
        <v>20.37</v>
      </c>
      <c r="R8" s="42">
        <v>31.98</v>
      </c>
      <c r="S8" s="42">
        <v>25.7</v>
      </c>
      <c r="T8" s="41">
        <v>33.22</v>
      </c>
      <c r="U8" s="42">
        <v>27.54</v>
      </c>
      <c r="V8" s="47"/>
      <c r="W8" s="62">
        <f t="shared" si="0"/>
        <v>100</v>
      </c>
      <c r="X8" s="62">
        <f>SUM(J8:U8)/11</f>
        <v>29.566363636363644</v>
      </c>
      <c r="Y8" s="71"/>
      <c r="Z8" s="62">
        <f>X8*Z32</f>
        <v>24.54008181818182</v>
      </c>
    </row>
    <row r="9" spans="1:26" ht="12.75">
      <c r="A9" s="55" t="s">
        <v>9</v>
      </c>
      <c r="B9" s="14">
        <v>9</v>
      </c>
      <c r="C9" s="110" t="s">
        <v>45</v>
      </c>
      <c r="D9" s="49" t="s">
        <v>88</v>
      </c>
      <c r="E9" s="14">
        <v>526652</v>
      </c>
      <c r="F9" s="8">
        <v>223438</v>
      </c>
      <c r="G9" s="97" t="s">
        <v>88</v>
      </c>
      <c r="H9" s="8">
        <v>526652</v>
      </c>
      <c r="I9" s="14">
        <v>223438</v>
      </c>
      <c r="J9" s="42">
        <v>25.76</v>
      </c>
      <c r="K9" s="41">
        <v>18.73</v>
      </c>
      <c r="L9" s="42">
        <v>19.88</v>
      </c>
      <c r="M9" s="41">
        <v>20.16</v>
      </c>
      <c r="N9" s="42">
        <v>19.98</v>
      </c>
      <c r="O9" s="41">
        <v>17.1</v>
      </c>
      <c r="P9" s="42">
        <v>16.27</v>
      </c>
      <c r="Q9" s="41">
        <v>16.97</v>
      </c>
      <c r="R9" s="42">
        <v>21.88</v>
      </c>
      <c r="S9" s="42">
        <v>21.83</v>
      </c>
      <c r="T9" s="41">
        <v>24.31</v>
      </c>
      <c r="U9" s="42">
        <v>20.74</v>
      </c>
      <c r="V9" s="47"/>
      <c r="W9" s="62">
        <f t="shared" si="0"/>
        <v>100</v>
      </c>
      <c r="X9" s="62">
        <f>SUM(J9:U9)/12</f>
        <v>20.300833333333333</v>
      </c>
      <c r="Y9" s="71"/>
      <c r="Z9" s="62">
        <f>X9*Z32</f>
        <v>16.849691666666665</v>
      </c>
    </row>
    <row r="10" spans="1:26" ht="12.75">
      <c r="A10" s="55" t="s">
        <v>10</v>
      </c>
      <c r="B10" s="14">
        <v>10</v>
      </c>
      <c r="C10" s="110" t="s">
        <v>46</v>
      </c>
      <c r="D10" s="49" t="s">
        <v>88</v>
      </c>
      <c r="E10" s="14">
        <v>522075</v>
      </c>
      <c r="F10" s="8">
        <v>225568</v>
      </c>
      <c r="G10" s="97" t="s">
        <v>130</v>
      </c>
      <c r="H10" s="8">
        <v>522075</v>
      </c>
      <c r="I10" s="14">
        <v>225568</v>
      </c>
      <c r="J10" s="42">
        <v>30.44</v>
      </c>
      <c r="K10" s="41">
        <v>21.38</v>
      </c>
      <c r="L10" s="42">
        <v>26.13</v>
      </c>
      <c r="M10" s="41">
        <v>21.15</v>
      </c>
      <c r="N10" s="42">
        <v>19.61</v>
      </c>
      <c r="O10" s="41">
        <v>17.14</v>
      </c>
      <c r="P10" s="42">
        <v>16.16</v>
      </c>
      <c r="Q10" s="41">
        <v>19.14</v>
      </c>
      <c r="R10" s="42">
        <v>21.86</v>
      </c>
      <c r="S10" s="42">
        <v>24.03</v>
      </c>
      <c r="T10" s="41">
        <v>30.93</v>
      </c>
      <c r="U10" s="42">
        <v>25.57</v>
      </c>
      <c r="V10" s="47"/>
      <c r="W10" s="62">
        <f t="shared" si="0"/>
        <v>100</v>
      </c>
      <c r="X10" s="62">
        <f>SUM(J10:U10)/11</f>
        <v>24.86727272727273</v>
      </c>
      <c r="Y10" s="71"/>
      <c r="Z10" s="62">
        <f>X10*Z32</f>
        <v>20.639836363636366</v>
      </c>
    </row>
    <row r="11" spans="1:26" ht="12.75">
      <c r="A11" s="55" t="s">
        <v>11</v>
      </c>
      <c r="B11" s="14">
        <v>11</v>
      </c>
      <c r="C11" s="110" t="s">
        <v>47</v>
      </c>
      <c r="D11" s="49" t="s">
        <v>88</v>
      </c>
      <c r="E11" s="14">
        <v>522126</v>
      </c>
      <c r="F11" s="8">
        <v>224862</v>
      </c>
      <c r="G11" s="97" t="s">
        <v>131</v>
      </c>
      <c r="H11" s="8">
        <v>522126</v>
      </c>
      <c r="I11" s="14">
        <v>224862</v>
      </c>
      <c r="J11" s="42">
        <v>19.2</v>
      </c>
      <c r="K11" s="41">
        <v>19.59</v>
      </c>
      <c r="L11" s="42">
        <v>17.31</v>
      </c>
      <c r="M11" s="41">
        <v>15.36</v>
      </c>
      <c r="N11" s="42">
        <v>12.81</v>
      </c>
      <c r="O11" s="23">
        <v>10.22</v>
      </c>
      <c r="P11" s="42">
        <v>12.14</v>
      </c>
      <c r="Q11" s="41">
        <v>13.6</v>
      </c>
      <c r="R11" s="42">
        <v>16.61</v>
      </c>
      <c r="S11" s="42">
        <v>17.19</v>
      </c>
      <c r="T11" s="41">
        <v>20.89</v>
      </c>
      <c r="U11" s="42">
        <v>20.52</v>
      </c>
      <c r="V11" s="47"/>
      <c r="W11" s="62">
        <f t="shared" si="0"/>
        <v>100</v>
      </c>
      <c r="X11" s="62">
        <f>SUM(J11:U11)/12</f>
        <v>16.286666666666665</v>
      </c>
      <c r="Y11" s="71"/>
      <c r="Z11" s="62">
        <f>X11*Z32</f>
        <v>13.517933333333332</v>
      </c>
    </row>
    <row r="12" spans="1:30" ht="12.75">
      <c r="A12" s="55" t="s">
        <v>12</v>
      </c>
      <c r="B12" s="14">
        <v>12</v>
      </c>
      <c r="C12" s="110" t="s">
        <v>48</v>
      </c>
      <c r="D12" s="49" t="s">
        <v>88</v>
      </c>
      <c r="E12" s="14">
        <v>522955</v>
      </c>
      <c r="F12" s="8">
        <v>223335</v>
      </c>
      <c r="G12" s="97" t="s">
        <v>131</v>
      </c>
      <c r="H12" s="8">
        <v>522955</v>
      </c>
      <c r="I12" s="14">
        <v>223335</v>
      </c>
      <c r="J12" s="42">
        <v>19.37</v>
      </c>
      <c r="K12" s="41">
        <v>18.83</v>
      </c>
      <c r="L12" s="42">
        <v>17.52</v>
      </c>
      <c r="M12" s="41">
        <v>18.42</v>
      </c>
      <c r="N12" s="42">
        <v>12.47</v>
      </c>
      <c r="O12" s="41">
        <v>12.12</v>
      </c>
      <c r="P12" s="42">
        <v>13.11</v>
      </c>
      <c r="Q12" s="41">
        <v>13.99</v>
      </c>
      <c r="R12" s="42">
        <v>16.69</v>
      </c>
      <c r="S12" s="42">
        <v>13.96</v>
      </c>
      <c r="T12" s="41">
        <v>18.87</v>
      </c>
      <c r="U12" s="42">
        <v>17.63</v>
      </c>
      <c r="V12" s="47"/>
      <c r="W12" s="62">
        <f t="shared" si="0"/>
        <v>100</v>
      </c>
      <c r="X12" s="62">
        <f>SUM(J12:U12)/11</f>
        <v>17.543636363636367</v>
      </c>
      <c r="Y12" s="71"/>
      <c r="Z12" s="62">
        <f>X12*Z32</f>
        <v>14.561218181818184</v>
      </c>
      <c r="AD12" s="13"/>
    </row>
    <row r="13" spans="1:26" ht="12.75">
      <c r="A13" s="55" t="s">
        <v>13</v>
      </c>
      <c r="B13" s="14">
        <v>13</v>
      </c>
      <c r="C13" s="110" t="s">
        <v>49</v>
      </c>
      <c r="D13" s="49" t="s">
        <v>88</v>
      </c>
      <c r="E13" s="14">
        <v>523070</v>
      </c>
      <c r="F13" s="8">
        <v>226070</v>
      </c>
      <c r="G13" s="97" t="s">
        <v>131</v>
      </c>
      <c r="H13" s="8">
        <v>523070</v>
      </c>
      <c r="I13" s="14">
        <v>226070</v>
      </c>
      <c r="J13" s="42">
        <v>24.18</v>
      </c>
      <c r="K13" s="41">
        <v>17.56</v>
      </c>
      <c r="L13" s="42">
        <v>19.8</v>
      </c>
      <c r="M13" s="41">
        <v>14.87</v>
      </c>
      <c r="N13" s="42">
        <v>16.64</v>
      </c>
      <c r="O13" s="41">
        <v>12.74</v>
      </c>
      <c r="P13" s="42">
        <v>10.19</v>
      </c>
      <c r="Q13" s="41">
        <v>15.9</v>
      </c>
      <c r="R13" s="42">
        <v>17.41</v>
      </c>
      <c r="S13" s="42">
        <v>23.96</v>
      </c>
      <c r="T13" s="41">
        <v>23.92</v>
      </c>
      <c r="U13" s="42">
        <v>21.31</v>
      </c>
      <c r="V13" s="47"/>
      <c r="W13" s="62">
        <f t="shared" si="0"/>
        <v>100</v>
      </c>
      <c r="X13" s="62">
        <f>SUM(J13:U13)/12</f>
        <v>18.206666666666667</v>
      </c>
      <c r="Y13" s="71"/>
      <c r="Z13" s="62">
        <f>X13*Z32</f>
        <v>15.111533333333332</v>
      </c>
    </row>
    <row r="14" spans="1:26" ht="12.75">
      <c r="A14" s="55" t="s">
        <v>17</v>
      </c>
      <c r="B14" s="14">
        <v>17</v>
      </c>
      <c r="C14" s="110" t="s">
        <v>53</v>
      </c>
      <c r="D14" s="49" t="s">
        <v>88</v>
      </c>
      <c r="E14" s="14">
        <v>522700</v>
      </c>
      <c r="F14" s="8">
        <v>226550</v>
      </c>
      <c r="G14" s="97" t="s">
        <v>130</v>
      </c>
      <c r="H14" s="8">
        <v>522700</v>
      </c>
      <c r="I14" s="14">
        <v>226550</v>
      </c>
      <c r="J14" s="42">
        <v>43.25</v>
      </c>
      <c r="K14" s="41">
        <v>39.98</v>
      </c>
      <c r="L14" s="42">
        <v>43.88</v>
      </c>
      <c r="M14" s="41">
        <v>39.99</v>
      </c>
      <c r="N14" s="42">
        <v>42.59</v>
      </c>
      <c r="O14" s="41">
        <v>37.5</v>
      </c>
      <c r="P14" s="42">
        <v>31.33</v>
      </c>
      <c r="Q14" s="41">
        <v>39.38</v>
      </c>
      <c r="R14" s="42">
        <v>40.38</v>
      </c>
      <c r="S14" s="42">
        <v>42.98</v>
      </c>
      <c r="T14" s="41">
        <v>47.01</v>
      </c>
      <c r="U14" s="42">
        <v>43.71</v>
      </c>
      <c r="V14" s="47"/>
      <c r="W14" s="62">
        <f t="shared" si="0"/>
        <v>100</v>
      </c>
      <c r="X14" s="62">
        <f>SUM(J14:U14)/12</f>
        <v>40.99833333333333</v>
      </c>
      <c r="Y14" s="71"/>
      <c r="Z14" s="62">
        <f>X14*Z32</f>
        <v>34.02861666666666</v>
      </c>
    </row>
    <row r="15" spans="1:26" ht="12.75">
      <c r="A15" s="55" t="s">
        <v>18</v>
      </c>
      <c r="B15" s="14">
        <v>18</v>
      </c>
      <c r="C15" s="110" t="s">
        <v>54</v>
      </c>
      <c r="D15" s="49" t="s">
        <v>89</v>
      </c>
      <c r="E15" s="14">
        <v>525425</v>
      </c>
      <c r="F15" s="8">
        <v>224183</v>
      </c>
      <c r="G15" s="97" t="s">
        <v>89</v>
      </c>
      <c r="H15" s="8">
        <v>525425</v>
      </c>
      <c r="I15" s="14">
        <v>224183</v>
      </c>
      <c r="J15" s="42">
        <v>18.28</v>
      </c>
      <c r="K15" s="41">
        <v>12.57</v>
      </c>
      <c r="L15" s="42">
        <v>11.84</v>
      </c>
      <c r="M15" s="41">
        <v>8.36</v>
      </c>
      <c r="N15" s="42">
        <v>9.99</v>
      </c>
      <c r="O15" s="41">
        <v>7.04</v>
      </c>
      <c r="P15" s="42">
        <v>7.77</v>
      </c>
      <c r="Q15" s="41">
        <v>8.7</v>
      </c>
      <c r="R15" s="42">
        <v>10.04</v>
      </c>
      <c r="S15" s="42">
        <v>14.35</v>
      </c>
      <c r="T15" s="41">
        <v>16.76</v>
      </c>
      <c r="U15" s="42">
        <v>15.71</v>
      </c>
      <c r="V15" s="47"/>
      <c r="W15" s="62">
        <f t="shared" si="0"/>
        <v>100</v>
      </c>
      <c r="X15" s="62">
        <f>SUM(J15:U15)/12</f>
        <v>11.784166666666666</v>
      </c>
      <c r="Y15" s="71"/>
      <c r="Z15" s="62">
        <f>X15*Z32</f>
        <v>9.780858333333333</v>
      </c>
    </row>
    <row r="16" spans="1:26" ht="12.75">
      <c r="A16" s="55" t="s">
        <v>19</v>
      </c>
      <c r="B16" s="14">
        <v>19</v>
      </c>
      <c r="C16" s="110" t="s">
        <v>57</v>
      </c>
      <c r="D16" s="49" t="s">
        <v>88</v>
      </c>
      <c r="E16" s="14">
        <v>522700</v>
      </c>
      <c r="F16" s="8">
        <v>226570</v>
      </c>
      <c r="G16" s="97" t="s">
        <v>130</v>
      </c>
      <c r="H16" s="8">
        <v>522700</v>
      </c>
      <c r="I16" s="14">
        <v>226570</v>
      </c>
      <c r="J16" s="42">
        <v>32.23</v>
      </c>
      <c r="K16" s="41">
        <v>27.41</v>
      </c>
      <c r="L16" s="42">
        <v>33.76</v>
      </c>
      <c r="M16" s="41">
        <v>33.91</v>
      </c>
      <c r="N16" s="42">
        <v>32.72</v>
      </c>
      <c r="O16" s="41">
        <v>29.44</v>
      </c>
      <c r="P16" s="42">
        <v>25.9</v>
      </c>
      <c r="Q16" s="41">
        <v>34.75</v>
      </c>
      <c r="R16" s="42">
        <v>35.57</v>
      </c>
      <c r="S16" s="42">
        <v>34.12</v>
      </c>
      <c r="T16" s="41">
        <v>39.85</v>
      </c>
      <c r="U16" s="42">
        <v>34.94</v>
      </c>
      <c r="V16" s="47"/>
      <c r="W16" s="62">
        <f t="shared" si="0"/>
        <v>100</v>
      </c>
      <c r="X16" s="62">
        <f>SUM(J16:U16)/12</f>
        <v>32.88333333333333</v>
      </c>
      <c r="Y16" s="71"/>
      <c r="Z16" s="62">
        <f>X16*Z32</f>
        <v>27.293166666666664</v>
      </c>
    </row>
    <row r="17" spans="1:26" ht="12.75">
      <c r="A17" s="55" t="s">
        <v>21</v>
      </c>
      <c r="B17" s="14">
        <v>21</v>
      </c>
      <c r="C17" s="110" t="s">
        <v>90</v>
      </c>
      <c r="D17" s="49" t="s">
        <v>88</v>
      </c>
      <c r="E17" s="14">
        <v>523128</v>
      </c>
      <c r="F17" s="8">
        <v>225677</v>
      </c>
      <c r="G17" s="97" t="s">
        <v>130</v>
      </c>
      <c r="H17" s="8">
        <v>523128</v>
      </c>
      <c r="I17" s="14">
        <v>225677</v>
      </c>
      <c r="J17" s="42">
        <v>26.21</v>
      </c>
      <c r="K17" s="41">
        <v>19.92</v>
      </c>
      <c r="L17" s="42">
        <v>22.82</v>
      </c>
      <c r="M17" s="41">
        <v>21.91</v>
      </c>
      <c r="N17" s="42">
        <v>20.55</v>
      </c>
      <c r="O17" s="41">
        <v>17.54</v>
      </c>
      <c r="P17" s="42">
        <v>17.63</v>
      </c>
      <c r="Q17" s="41">
        <v>18.43</v>
      </c>
      <c r="R17" s="42">
        <v>22.48</v>
      </c>
      <c r="S17" s="42">
        <v>23.1</v>
      </c>
      <c r="T17" s="41">
        <v>22.32</v>
      </c>
      <c r="U17" s="42">
        <v>21.66</v>
      </c>
      <c r="V17" s="47"/>
      <c r="W17" s="62">
        <f t="shared" si="0"/>
        <v>100</v>
      </c>
      <c r="X17" s="62">
        <f aca="true" t="shared" si="1" ref="X17:X31">SUM(J17:U17)/12</f>
        <v>21.214166666666664</v>
      </c>
      <c r="Y17" s="71"/>
      <c r="Z17" s="62">
        <f>X17*Z32</f>
        <v>17.60775833333333</v>
      </c>
    </row>
    <row r="18" spans="1:26" ht="13.5" thickBot="1">
      <c r="A18" s="56" t="s">
        <v>22</v>
      </c>
      <c r="B18" s="14">
        <v>22</v>
      </c>
      <c r="C18" s="110" t="s">
        <v>55</v>
      </c>
      <c r="D18" s="49" t="s">
        <v>88</v>
      </c>
      <c r="E18" s="14">
        <v>523360</v>
      </c>
      <c r="F18" s="8">
        <v>224786</v>
      </c>
      <c r="G18" s="97" t="s">
        <v>130</v>
      </c>
      <c r="H18" s="8">
        <v>523360</v>
      </c>
      <c r="I18" s="14">
        <v>224786</v>
      </c>
      <c r="J18" s="42">
        <v>21.83</v>
      </c>
      <c r="K18" s="41">
        <v>25.51</v>
      </c>
      <c r="L18" s="42">
        <v>21.16</v>
      </c>
      <c r="M18" s="41">
        <v>24.66</v>
      </c>
      <c r="N18" s="42">
        <v>18.86</v>
      </c>
      <c r="O18" s="41">
        <v>18.78</v>
      </c>
      <c r="P18" s="42">
        <v>18.3</v>
      </c>
      <c r="Q18" s="41">
        <v>19.89</v>
      </c>
      <c r="R18" s="42">
        <v>24.91</v>
      </c>
      <c r="S18" s="42">
        <v>24.97</v>
      </c>
      <c r="T18" s="41">
        <v>23.71</v>
      </c>
      <c r="U18" s="42">
        <v>23.18</v>
      </c>
      <c r="V18" s="47"/>
      <c r="W18" s="62">
        <f t="shared" si="0"/>
        <v>100</v>
      </c>
      <c r="X18" s="62">
        <f t="shared" si="1"/>
        <v>22.146666666666665</v>
      </c>
      <c r="Y18" s="71"/>
      <c r="Z18" s="62">
        <f>X18*Z32</f>
        <v>18.38173333333333</v>
      </c>
    </row>
    <row r="19" spans="1:26" ht="12.75">
      <c r="A19" s="8"/>
      <c r="B19" s="14">
        <v>23</v>
      </c>
      <c r="C19" s="110" t="s">
        <v>115</v>
      </c>
      <c r="D19" s="49"/>
      <c r="E19" s="8"/>
      <c r="F19" s="8"/>
      <c r="G19" s="97" t="s">
        <v>130</v>
      </c>
      <c r="H19" s="8">
        <v>523014</v>
      </c>
      <c r="I19" s="14">
        <v>226029</v>
      </c>
      <c r="J19" s="42">
        <v>31.94</v>
      </c>
      <c r="K19" s="41">
        <v>40.61</v>
      </c>
      <c r="L19" s="42">
        <v>27.41</v>
      </c>
      <c r="M19" s="41">
        <v>35.03</v>
      </c>
      <c r="N19" s="42">
        <v>33.07</v>
      </c>
      <c r="O19" s="41">
        <v>25.26</v>
      </c>
      <c r="P19" s="42">
        <v>27.64</v>
      </c>
      <c r="Q19" s="41">
        <v>25.83</v>
      </c>
      <c r="R19" s="42">
        <v>38</v>
      </c>
      <c r="S19" s="42">
        <v>32.48</v>
      </c>
      <c r="T19" s="41">
        <v>29.3</v>
      </c>
      <c r="U19" s="42">
        <v>29.53</v>
      </c>
      <c r="V19" s="47"/>
      <c r="W19" s="62">
        <f t="shared" si="0"/>
        <v>100</v>
      </c>
      <c r="X19" s="62">
        <f t="shared" si="1"/>
        <v>31.34166666666667</v>
      </c>
      <c r="Y19" s="71"/>
      <c r="Z19" s="62">
        <f>X19*Z32</f>
        <v>26.013583333333333</v>
      </c>
    </row>
    <row r="20" spans="1:26" ht="12.75">
      <c r="A20" s="8"/>
      <c r="B20" s="14">
        <v>24</v>
      </c>
      <c r="C20" s="110" t="s">
        <v>108</v>
      </c>
      <c r="D20" s="49"/>
      <c r="E20" s="8"/>
      <c r="F20" s="8"/>
      <c r="G20" s="97" t="s">
        <v>88</v>
      </c>
      <c r="H20" s="8">
        <v>525987</v>
      </c>
      <c r="I20" s="14">
        <v>226368</v>
      </c>
      <c r="J20" s="42">
        <v>26.82</v>
      </c>
      <c r="K20" s="41">
        <v>26.18</v>
      </c>
      <c r="L20" s="42">
        <v>28.65</v>
      </c>
      <c r="M20" s="41">
        <v>28.58</v>
      </c>
      <c r="N20" s="42">
        <v>27.53</v>
      </c>
      <c r="O20" s="41">
        <v>27.14</v>
      </c>
      <c r="P20" s="42"/>
      <c r="Q20" s="41">
        <v>28.88</v>
      </c>
      <c r="R20" s="42">
        <v>34.06</v>
      </c>
      <c r="S20" s="42">
        <v>26.99</v>
      </c>
      <c r="T20" s="41">
        <v>36.35</v>
      </c>
      <c r="U20" s="42">
        <v>27.94</v>
      </c>
      <c r="V20" s="47"/>
      <c r="W20" s="62">
        <f>SUM(100/12)*11</f>
        <v>91.66666666666667</v>
      </c>
      <c r="X20" s="62">
        <f t="shared" si="1"/>
        <v>26.593333333333334</v>
      </c>
      <c r="Y20" s="71"/>
      <c r="Z20" s="62">
        <f>X20*Z32</f>
        <v>22.072466666666667</v>
      </c>
    </row>
    <row r="21" spans="1:26" ht="12.75">
      <c r="A21" s="8"/>
      <c r="B21" s="14">
        <v>26</v>
      </c>
      <c r="C21" s="110" t="s">
        <v>110</v>
      </c>
      <c r="D21" s="49"/>
      <c r="E21" s="8"/>
      <c r="F21" s="8"/>
      <c r="G21" s="97" t="s">
        <v>130</v>
      </c>
      <c r="H21" s="8">
        <v>524542</v>
      </c>
      <c r="I21" s="14">
        <v>225654</v>
      </c>
      <c r="J21" s="42">
        <v>23.76</v>
      </c>
      <c r="K21" s="41">
        <v>20.68</v>
      </c>
      <c r="L21" s="42">
        <v>17.15</v>
      </c>
      <c r="M21" s="41">
        <v>14.55</v>
      </c>
      <c r="N21" s="42">
        <v>15.74</v>
      </c>
      <c r="O21" s="41">
        <v>10.3</v>
      </c>
      <c r="P21" s="42">
        <v>12.57</v>
      </c>
      <c r="Q21" s="41">
        <v>13.52</v>
      </c>
      <c r="R21" s="42">
        <v>18.32</v>
      </c>
      <c r="S21" s="42">
        <v>21</v>
      </c>
      <c r="T21" s="41">
        <v>24.14</v>
      </c>
      <c r="U21" s="42">
        <v>22.08</v>
      </c>
      <c r="V21" s="47"/>
      <c r="W21" s="62">
        <f>SUM(100/12)*12</f>
        <v>100</v>
      </c>
      <c r="X21" s="62">
        <f t="shared" si="1"/>
        <v>17.8175</v>
      </c>
      <c r="Y21" s="71"/>
      <c r="Z21" s="62">
        <f>21*Z32</f>
        <v>17.43</v>
      </c>
    </row>
    <row r="22" spans="2:27" ht="12.75">
      <c r="B22" s="14">
        <v>28</v>
      </c>
      <c r="C22" s="110" t="s">
        <v>112</v>
      </c>
      <c r="D22" s="47"/>
      <c r="E22" s="47"/>
      <c r="F22" s="47"/>
      <c r="G22" s="97" t="s">
        <v>130</v>
      </c>
      <c r="H22" s="52">
        <v>526078</v>
      </c>
      <c r="I22" s="14">
        <v>224818</v>
      </c>
      <c r="J22" s="43">
        <v>20.87</v>
      </c>
      <c r="K22" s="63">
        <v>23.41</v>
      </c>
      <c r="L22" s="62">
        <v>19.62</v>
      </c>
      <c r="M22" s="75">
        <v>19.08</v>
      </c>
      <c r="N22" s="62">
        <v>20.01</v>
      </c>
      <c r="O22" s="63">
        <v>15.45</v>
      </c>
      <c r="P22" s="42">
        <v>17.38</v>
      </c>
      <c r="Q22" s="41">
        <v>16.17</v>
      </c>
      <c r="R22" s="62">
        <v>22.63</v>
      </c>
      <c r="S22" s="42">
        <v>23.74</v>
      </c>
      <c r="T22" s="63">
        <v>27.28</v>
      </c>
      <c r="U22" s="62">
        <v>21.75</v>
      </c>
      <c r="V22" s="47"/>
      <c r="W22" s="62">
        <f>SUM(100/12)*12</f>
        <v>100</v>
      </c>
      <c r="X22" s="62">
        <f t="shared" si="1"/>
        <v>20.615833333333335</v>
      </c>
      <c r="Y22" s="71"/>
      <c r="Z22" s="62">
        <f>X22*Z32</f>
        <v>17.11114166666667</v>
      </c>
      <c r="AA22" s="5"/>
    </row>
    <row r="23" spans="1:26" s="126" customFormat="1" ht="12.75">
      <c r="A23" s="134" t="s">
        <v>20</v>
      </c>
      <c r="B23" s="24">
        <v>31</v>
      </c>
      <c r="C23" s="132" t="s">
        <v>107</v>
      </c>
      <c r="D23" s="133" t="s">
        <v>88</v>
      </c>
      <c r="E23" s="24">
        <v>522710</v>
      </c>
      <c r="F23" s="23">
        <v>226550</v>
      </c>
      <c r="G23" s="130" t="s">
        <v>130</v>
      </c>
      <c r="H23" s="23">
        <v>525160</v>
      </c>
      <c r="I23" s="24">
        <v>223069</v>
      </c>
      <c r="J23" s="42">
        <v>25.27</v>
      </c>
      <c r="K23" s="41">
        <v>18.45</v>
      </c>
      <c r="L23" s="42">
        <v>20.24</v>
      </c>
      <c r="M23" s="41">
        <v>16.67</v>
      </c>
      <c r="N23" s="42">
        <v>17.72</v>
      </c>
      <c r="O23" s="41">
        <v>14.99</v>
      </c>
      <c r="P23" s="42">
        <v>16.23</v>
      </c>
      <c r="Q23" s="41">
        <v>14.5</v>
      </c>
      <c r="R23" s="42">
        <v>20.12</v>
      </c>
      <c r="S23" s="62">
        <v>22.06</v>
      </c>
      <c r="T23" s="41">
        <v>26.69</v>
      </c>
      <c r="U23" s="42">
        <v>22.38</v>
      </c>
      <c r="W23" s="42">
        <f>SUM(100/12)*12</f>
        <v>100</v>
      </c>
      <c r="X23" s="42">
        <f t="shared" si="1"/>
        <v>19.61</v>
      </c>
      <c r="Y23" s="131"/>
      <c r="Z23" s="42">
        <f>X23*Z32</f>
        <v>16.2763</v>
      </c>
    </row>
    <row r="24" spans="1:26" ht="12.75">
      <c r="A24" s="8"/>
      <c r="B24" s="14">
        <v>34</v>
      </c>
      <c r="C24" s="127" t="s">
        <v>134</v>
      </c>
      <c r="D24" s="49"/>
      <c r="E24" s="8"/>
      <c r="F24" s="8"/>
      <c r="G24" s="97" t="s">
        <v>88</v>
      </c>
      <c r="H24" s="8">
        <v>523697</v>
      </c>
      <c r="I24" s="14">
        <v>225920</v>
      </c>
      <c r="J24" s="43">
        <v>49.02</v>
      </c>
      <c r="K24" s="41">
        <v>42.05</v>
      </c>
      <c r="L24" s="42">
        <v>48.21</v>
      </c>
      <c r="M24" s="41">
        <v>46.14</v>
      </c>
      <c r="N24" s="42">
        <v>50.35</v>
      </c>
      <c r="O24" s="41">
        <v>42.8</v>
      </c>
      <c r="P24" s="42">
        <v>43.48</v>
      </c>
      <c r="Q24" s="41">
        <v>40.11</v>
      </c>
      <c r="R24" s="42">
        <v>51.88</v>
      </c>
      <c r="S24" s="42">
        <v>47.58</v>
      </c>
      <c r="T24" s="41">
        <v>52.34</v>
      </c>
      <c r="U24" s="42">
        <v>45.54</v>
      </c>
      <c r="V24" s="47"/>
      <c r="W24" s="62">
        <f>SUM(100/12)*12</f>
        <v>100</v>
      </c>
      <c r="X24" s="62">
        <f t="shared" si="1"/>
        <v>46.625</v>
      </c>
      <c r="Y24" s="71"/>
      <c r="Z24" s="62">
        <f>X24*Z32</f>
        <v>38.69875</v>
      </c>
    </row>
    <row r="25" spans="1:26" ht="12.75">
      <c r="A25" s="8"/>
      <c r="B25" s="14">
        <v>35</v>
      </c>
      <c r="C25" s="127" t="s">
        <v>135</v>
      </c>
      <c r="D25" s="49"/>
      <c r="E25" s="8"/>
      <c r="F25" s="8"/>
      <c r="G25" s="97" t="s">
        <v>88</v>
      </c>
      <c r="H25" s="8">
        <v>527020</v>
      </c>
      <c r="I25" s="14">
        <v>221097</v>
      </c>
      <c r="J25" s="43">
        <v>26.21</v>
      </c>
      <c r="K25" s="41">
        <v>22.85</v>
      </c>
      <c r="L25" s="42">
        <v>21.58</v>
      </c>
      <c r="M25" s="41">
        <v>23.66</v>
      </c>
      <c r="N25" s="42">
        <v>21.76</v>
      </c>
      <c r="O25" s="41">
        <v>18.01</v>
      </c>
      <c r="P25" s="42">
        <v>18.85</v>
      </c>
      <c r="Q25" s="41">
        <v>19.11</v>
      </c>
      <c r="R25" s="42">
        <v>21.98</v>
      </c>
      <c r="S25" s="42">
        <v>20.34</v>
      </c>
      <c r="T25" s="41">
        <v>27.5</v>
      </c>
      <c r="U25" s="42">
        <v>21.55</v>
      </c>
      <c r="V25" s="47"/>
      <c r="W25" s="62">
        <f>SUM(100/12)*12</f>
        <v>100</v>
      </c>
      <c r="X25" s="62">
        <f t="shared" si="1"/>
        <v>21.95</v>
      </c>
      <c r="Y25" s="71"/>
      <c r="Z25" s="62">
        <f>X25*Z32</f>
        <v>18.2185</v>
      </c>
    </row>
    <row r="26" spans="1:26" ht="12.75">
      <c r="A26" s="8"/>
      <c r="B26" s="14">
        <v>36</v>
      </c>
      <c r="C26" s="127" t="s">
        <v>140</v>
      </c>
      <c r="D26" s="49"/>
      <c r="E26" s="8"/>
      <c r="F26" s="8"/>
      <c r="G26" s="97" t="s">
        <v>130</v>
      </c>
      <c r="H26" s="8">
        <v>523923</v>
      </c>
      <c r="I26" s="14">
        <v>224329</v>
      </c>
      <c r="J26" s="42">
        <v>25.3</v>
      </c>
      <c r="K26" s="41">
        <v>27.56</v>
      </c>
      <c r="L26" s="42">
        <v>26.18</v>
      </c>
      <c r="M26" s="41">
        <v>23.58</v>
      </c>
      <c r="N26" s="42">
        <v>21.71</v>
      </c>
      <c r="O26" s="41">
        <v>25.63</v>
      </c>
      <c r="P26" s="42">
        <v>23.56</v>
      </c>
      <c r="Q26" s="41">
        <v>25.64</v>
      </c>
      <c r="R26" s="42">
        <v>27.47</v>
      </c>
      <c r="S26" s="42">
        <v>28.101</v>
      </c>
      <c r="T26" s="41">
        <v>39.88</v>
      </c>
      <c r="U26" s="42" t="s">
        <v>60</v>
      </c>
      <c r="V26" s="47"/>
      <c r="W26" s="62">
        <f>SUM(100/12)*11</f>
        <v>91.66666666666667</v>
      </c>
      <c r="X26" s="62">
        <f t="shared" si="1"/>
        <v>24.550916666666666</v>
      </c>
      <c r="Y26" s="71"/>
      <c r="Z26" s="62">
        <f>X26*Z32</f>
        <v>20.37726083333333</v>
      </c>
    </row>
    <row r="27" spans="1:26" ht="12.75">
      <c r="A27" s="8"/>
      <c r="B27" s="14">
        <v>37</v>
      </c>
      <c r="C27" s="127" t="s">
        <v>142</v>
      </c>
      <c r="D27" s="49"/>
      <c r="E27" s="8"/>
      <c r="F27" s="8"/>
      <c r="G27" s="97" t="s">
        <v>130</v>
      </c>
      <c r="H27" s="8">
        <v>522608</v>
      </c>
      <c r="I27" s="14">
        <v>225880</v>
      </c>
      <c r="J27" s="42">
        <v>21.5</v>
      </c>
      <c r="K27" s="41">
        <v>21.42</v>
      </c>
      <c r="L27" s="42">
        <v>19.81</v>
      </c>
      <c r="M27" s="41">
        <v>18.53</v>
      </c>
      <c r="N27" s="42">
        <v>13.42</v>
      </c>
      <c r="O27" s="41">
        <v>14.45</v>
      </c>
      <c r="P27" s="42">
        <v>14.26</v>
      </c>
      <c r="Q27" s="41">
        <v>15.62</v>
      </c>
      <c r="R27" s="42">
        <v>20.79</v>
      </c>
      <c r="S27" s="42">
        <v>19.77</v>
      </c>
      <c r="T27" s="41">
        <v>23.25</v>
      </c>
      <c r="U27" s="42">
        <v>22.66</v>
      </c>
      <c r="V27" s="47"/>
      <c r="W27" s="62">
        <f>SUM(100/12)*12</f>
        <v>100</v>
      </c>
      <c r="X27" s="62">
        <f t="shared" si="1"/>
        <v>18.790000000000003</v>
      </c>
      <c r="Y27" s="71"/>
      <c r="Z27" s="62">
        <f>X27*Z32</f>
        <v>15.5957</v>
      </c>
    </row>
    <row r="28" spans="1:26" ht="12.75">
      <c r="A28" s="8"/>
      <c r="B28" s="14">
        <v>38</v>
      </c>
      <c r="C28" s="127" t="s">
        <v>143</v>
      </c>
      <c r="D28" s="49"/>
      <c r="E28" s="8"/>
      <c r="F28" s="8"/>
      <c r="G28" s="97" t="s">
        <v>130</v>
      </c>
      <c r="H28" s="8">
        <v>523406</v>
      </c>
      <c r="I28" s="14">
        <v>225035</v>
      </c>
      <c r="J28" s="42">
        <v>26.66</v>
      </c>
      <c r="K28" s="41">
        <v>28.56</v>
      </c>
      <c r="L28" s="42">
        <v>24.52</v>
      </c>
      <c r="M28" s="41">
        <v>28.16</v>
      </c>
      <c r="N28" s="42"/>
      <c r="O28" s="41">
        <v>21.17</v>
      </c>
      <c r="P28" s="42">
        <v>21.58</v>
      </c>
      <c r="Q28" s="41"/>
      <c r="R28" s="42">
        <v>29.63</v>
      </c>
      <c r="S28" s="42">
        <v>28.9</v>
      </c>
      <c r="T28" s="41">
        <v>31.56</v>
      </c>
      <c r="U28" s="42">
        <v>25.65</v>
      </c>
      <c r="V28" s="47"/>
      <c r="W28" s="62">
        <f>SUM(100/12)*10</f>
        <v>83.33333333333334</v>
      </c>
      <c r="X28" s="62">
        <f t="shared" si="1"/>
        <v>22.199166666666667</v>
      </c>
      <c r="Y28" s="71"/>
      <c r="Z28" s="62">
        <f>X28*Z32</f>
        <v>18.425308333333334</v>
      </c>
    </row>
    <row r="29" spans="1:26" ht="12.75">
      <c r="A29" s="8"/>
      <c r="B29" s="14">
        <v>39</v>
      </c>
      <c r="C29" s="127" t="s">
        <v>148</v>
      </c>
      <c r="D29" s="49"/>
      <c r="E29" s="8"/>
      <c r="F29" s="8"/>
      <c r="G29" s="97" t="s">
        <v>130</v>
      </c>
      <c r="H29" s="8">
        <v>523319</v>
      </c>
      <c r="I29" s="14">
        <v>225021</v>
      </c>
      <c r="J29" s="43">
        <v>27.11</v>
      </c>
      <c r="K29" s="41">
        <v>24.98</v>
      </c>
      <c r="L29" s="42">
        <v>21.62</v>
      </c>
      <c r="M29" s="41">
        <v>20.56</v>
      </c>
      <c r="N29" s="42">
        <v>25.76</v>
      </c>
      <c r="O29" s="41"/>
      <c r="P29" s="42">
        <v>20.74</v>
      </c>
      <c r="Q29" s="41">
        <v>23.49</v>
      </c>
      <c r="R29" s="42"/>
      <c r="S29" s="42">
        <v>26.25</v>
      </c>
      <c r="T29" s="41">
        <v>30.04</v>
      </c>
      <c r="U29" s="42">
        <v>25.69</v>
      </c>
      <c r="V29" s="47"/>
      <c r="W29" s="62">
        <f>SUM(100/12)*10</f>
        <v>83.33333333333334</v>
      </c>
      <c r="X29" s="62">
        <f t="shared" si="1"/>
        <v>20.52</v>
      </c>
      <c r="Y29" s="71"/>
      <c r="Z29" s="62">
        <f>X29*Z32</f>
        <v>17.031599999999997</v>
      </c>
    </row>
    <row r="30" spans="1:26" ht="12.75">
      <c r="A30" s="8"/>
      <c r="B30" s="14">
        <v>40</v>
      </c>
      <c r="C30" s="126" t="s">
        <v>144</v>
      </c>
      <c r="D30" s="49"/>
      <c r="E30" s="8"/>
      <c r="F30" s="8"/>
      <c r="G30" s="97" t="s">
        <v>88</v>
      </c>
      <c r="H30" s="8">
        <v>524097</v>
      </c>
      <c r="I30" s="14">
        <v>222765</v>
      </c>
      <c r="J30" s="43">
        <v>28.28</v>
      </c>
      <c r="K30" s="41">
        <v>27.75</v>
      </c>
      <c r="L30" s="42">
        <v>25.09</v>
      </c>
      <c r="M30" s="41">
        <v>30.02</v>
      </c>
      <c r="N30" s="42">
        <v>30.09</v>
      </c>
      <c r="O30" s="41">
        <v>18.3</v>
      </c>
      <c r="P30" s="42">
        <v>24.49</v>
      </c>
      <c r="Q30" s="41">
        <v>21.95</v>
      </c>
      <c r="R30" s="42">
        <v>31.15</v>
      </c>
      <c r="S30" s="42">
        <v>26.31</v>
      </c>
      <c r="T30" s="41">
        <v>33.25</v>
      </c>
      <c r="U30" s="42">
        <v>28.28</v>
      </c>
      <c r="V30" s="47"/>
      <c r="W30" s="62">
        <f>SUM(100/12)*12</f>
        <v>100</v>
      </c>
      <c r="X30" s="62">
        <f t="shared" si="1"/>
        <v>27.080000000000002</v>
      </c>
      <c r="Y30" s="71"/>
      <c r="Z30" s="62">
        <f>X30*Z32</f>
        <v>22.4764</v>
      </c>
    </row>
    <row r="31" spans="1:26" ht="13.5" thickBot="1">
      <c r="A31" s="8"/>
      <c r="B31" s="15">
        <v>41</v>
      </c>
      <c r="C31" s="144" t="s">
        <v>163</v>
      </c>
      <c r="D31" s="50"/>
      <c r="E31" s="11"/>
      <c r="F31" s="11"/>
      <c r="G31" s="128" t="s">
        <v>130</v>
      </c>
      <c r="H31" s="11">
        <v>523981</v>
      </c>
      <c r="I31" s="15">
        <v>224264</v>
      </c>
      <c r="J31" s="83" t="s">
        <v>60</v>
      </c>
      <c r="K31" s="137" t="s">
        <v>60</v>
      </c>
      <c r="L31" s="83" t="s">
        <v>60</v>
      </c>
      <c r="M31" s="137" t="s">
        <v>60</v>
      </c>
      <c r="N31" s="83" t="s">
        <v>60</v>
      </c>
      <c r="O31" s="137" t="s">
        <v>60</v>
      </c>
      <c r="P31" s="83" t="s">
        <v>60</v>
      </c>
      <c r="Q31" s="137" t="s">
        <v>60</v>
      </c>
      <c r="R31" s="83" t="s">
        <v>60</v>
      </c>
      <c r="S31" s="83" t="s">
        <v>60</v>
      </c>
      <c r="T31" s="44" t="s">
        <v>60</v>
      </c>
      <c r="U31" s="45">
        <v>28.82</v>
      </c>
      <c r="V31" s="47"/>
      <c r="W31" s="64">
        <f>SUM(100/12)*1</f>
        <v>8.333333333333334</v>
      </c>
      <c r="X31" s="64">
        <f t="shared" si="1"/>
        <v>2.401666666666667</v>
      </c>
      <c r="Y31" s="72"/>
      <c r="Z31" s="64">
        <f>X31*Z32</f>
        <v>1.9933833333333333</v>
      </c>
    </row>
    <row r="32" spans="2:27" ht="13.5" thickBot="1">
      <c r="B32" s="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75"/>
      <c r="N32" s="47"/>
      <c r="O32" s="47"/>
      <c r="P32" s="126"/>
      <c r="Q32" s="126"/>
      <c r="R32" s="47"/>
      <c r="S32" s="41"/>
      <c r="T32" s="47"/>
      <c r="U32" s="47"/>
      <c r="V32" s="47"/>
      <c r="W32" s="47"/>
      <c r="X32" s="63"/>
      <c r="Y32" s="63"/>
      <c r="Z32" s="143">
        <v>0.83</v>
      </c>
      <c r="AA32" s="99" t="s">
        <v>104</v>
      </c>
    </row>
    <row r="33" spans="2:26" ht="13.5" thickTop="1">
      <c r="B33" s="4" t="s">
        <v>59</v>
      </c>
      <c r="C33" s="125"/>
      <c r="I33" s="52"/>
      <c r="J33" s="75"/>
      <c r="K33" s="75"/>
      <c r="L33" s="75"/>
      <c r="M33" s="75"/>
      <c r="N33" s="75"/>
      <c r="O33" s="75"/>
      <c r="P33" s="75"/>
      <c r="Q33" s="75"/>
      <c r="R33" s="75"/>
      <c r="S33" s="41"/>
      <c r="T33" s="75"/>
      <c r="U33" s="75"/>
      <c r="V33" s="77"/>
      <c r="W33" s="52"/>
      <c r="X33" s="81"/>
      <c r="Y33" s="81"/>
      <c r="Z33" s="81"/>
    </row>
    <row r="34" spans="2:26" ht="12.75">
      <c r="B34" s="68" t="s">
        <v>60</v>
      </c>
      <c r="C34" s="125" t="s">
        <v>136</v>
      </c>
      <c r="I34" s="52"/>
      <c r="J34" s="75"/>
      <c r="K34" s="75"/>
      <c r="L34" s="75"/>
      <c r="M34" s="75"/>
      <c r="N34" s="41"/>
      <c r="O34" s="75"/>
      <c r="P34" s="75"/>
      <c r="Q34" s="75"/>
      <c r="R34" s="75"/>
      <c r="S34" s="41"/>
      <c r="T34" s="75"/>
      <c r="U34" s="75"/>
      <c r="V34" s="77"/>
      <c r="W34" s="52"/>
      <c r="X34" s="81"/>
      <c r="Y34" s="81"/>
      <c r="Z34" s="81"/>
    </row>
    <row r="35" spans="2:26" ht="12.75">
      <c r="B35" s="53" t="s">
        <v>61</v>
      </c>
      <c r="C35" s="127" t="s">
        <v>103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41"/>
      <c r="O35" s="77"/>
      <c r="P35" s="127"/>
      <c r="Q35" s="127"/>
      <c r="R35" s="77"/>
      <c r="S35" s="41"/>
      <c r="T35" s="77"/>
      <c r="U35" s="77"/>
      <c r="V35" s="77"/>
      <c r="W35" s="77"/>
      <c r="X35" s="77"/>
      <c r="Y35" s="77"/>
      <c r="Z35" s="77"/>
    </row>
    <row r="36" spans="2:26" ht="12.75">
      <c r="B36" s="53" t="s">
        <v>62</v>
      </c>
      <c r="C36" s="127" t="s">
        <v>64</v>
      </c>
      <c r="D36" s="78"/>
      <c r="E36" s="78"/>
      <c r="F36" s="78"/>
      <c r="G36" s="78"/>
      <c r="H36" s="78"/>
      <c r="I36" s="52"/>
      <c r="J36" s="75"/>
      <c r="K36" s="75"/>
      <c r="L36" s="75"/>
      <c r="M36" s="75"/>
      <c r="N36" s="41"/>
      <c r="O36" s="77"/>
      <c r="P36" s="127"/>
      <c r="Q36" s="127"/>
      <c r="R36" s="77"/>
      <c r="S36" s="63"/>
      <c r="T36" s="77"/>
      <c r="U36" s="77"/>
      <c r="V36" s="77"/>
      <c r="W36" s="77"/>
      <c r="X36" s="77"/>
      <c r="Y36" s="77"/>
      <c r="Z36" s="77"/>
    </row>
    <row r="37" spans="2:26" ht="12.75">
      <c r="B37" s="53" t="s">
        <v>100</v>
      </c>
      <c r="C37" s="127" t="s">
        <v>101</v>
      </c>
      <c r="D37" s="77"/>
      <c r="E37" s="77"/>
      <c r="F37" s="77"/>
      <c r="G37" s="77"/>
      <c r="H37" s="77"/>
      <c r="I37" s="52"/>
      <c r="J37" s="75"/>
      <c r="K37" s="75"/>
      <c r="L37" s="75"/>
      <c r="M37" s="75"/>
      <c r="N37" s="75"/>
      <c r="O37" s="77"/>
      <c r="P37" s="127"/>
      <c r="Q37" s="127"/>
      <c r="R37" s="77"/>
      <c r="S37" s="41"/>
      <c r="T37" s="77"/>
      <c r="U37" s="77"/>
      <c r="V37" s="77"/>
      <c r="W37" s="77"/>
      <c r="X37" s="77"/>
      <c r="Y37" s="77"/>
      <c r="Z37" s="77"/>
    </row>
    <row r="38" spans="2:26" ht="12.75">
      <c r="B38" s="53" t="s">
        <v>104</v>
      </c>
      <c r="C38" s="127" t="s">
        <v>126</v>
      </c>
      <c r="D38" s="77"/>
      <c r="E38" s="77"/>
      <c r="F38" s="77"/>
      <c r="G38" s="77"/>
      <c r="H38" s="77"/>
      <c r="I38" s="52"/>
      <c r="J38" s="75"/>
      <c r="K38" s="75"/>
      <c r="L38" s="75"/>
      <c r="M38" s="75"/>
      <c r="N38" s="75"/>
      <c r="O38" s="77"/>
      <c r="P38" s="127"/>
      <c r="Q38" s="127"/>
      <c r="R38" s="77"/>
      <c r="S38" s="41"/>
      <c r="T38" s="77"/>
      <c r="U38" s="77"/>
      <c r="V38" s="77"/>
      <c r="W38" s="77"/>
      <c r="X38" s="77"/>
      <c r="Y38" s="77"/>
      <c r="Z38" s="77"/>
    </row>
    <row r="39" spans="2:19" ht="12.75">
      <c r="B39" s="149"/>
      <c r="C39" s="127" t="s">
        <v>139</v>
      </c>
      <c r="S39" s="41"/>
    </row>
    <row r="40" ht="12.75">
      <c r="S40" s="41"/>
    </row>
  </sheetData>
  <sheetProtection/>
  <mergeCells count="3">
    <mergeCell ref="W3:W4"/>
    <mergeCell ref="X3:X4"/>
    <mergeCell ref="Z3:Z4"/>
  </mergeCells>
  <printOptions/>
  <pageMargins left="0.7" right="0.7" top="0.75" bottom="0.75" header="0.3" footer="0.3"/>
  <pageSetup horizontalDpi="300" verticalDpi="300" orientation="portrait" paperSize="9" r:id="rId1"/>
  <ignoredErrors>
    <ignoredError sqref="X8:X12" formula="1" formulaRange="1"/>
    <ignoredError sqref="X5:X7 X13:X31" formulaRange="1"/>
    <ignoredError sqref="W20:W26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69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0" t="s">
        <v>35</v>
      </c>
      <c r="R4" s="33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14">
        <v>223000</v>
      </c>
      <c r="G5" s="8">
        <v>39</v>
      </c>
      <c r="H5" s="14">
        <v>39</v>
      </c>
      <c r="I5" s="21">
        <v>30</v>
      </c>
      <c r="J5" s="14">
        <v>27</v>
      </c>
      <c r="K5" s="21">
        <v>30</v>
      </c>
      <c r="L5" s="14">
        <v>27</v>
      </c>
      <c r="M5" s="21">
        <v>33</v>
      </c>
      <c r="N5" s="14">
        <v>29</v>
      </c>
      <c r="O5" s="21">
        <v>43</v>
      </c>
      <c r="P5" s="14">
        <v>83</v>
      </c>
      <c r="Q5" s="14">
        <v>46</v>
      </c>
      <c r="R5" s="22">
        <v>45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14">
        <v>223000</v>
      </c>
      <c r="G6" s="8">
        <v>32</v>
      </c>
      <c r="H6" s="14">
        <v>51</v>
      </c>
      <c r="I6" s="52">
        <v>30</v>
      </c>
      <c r="J6" s="14">
        <v>25</v>
      </c>
      <c r="K6" s="52">
        <v>35</v>
      </c>
      <c r="L6" s="14">
        <v>43</v>
      </c>
      <c r="M6" s="52">
        <v>50</v>
      </c>
      <c r="N6" s="14">
        <v>38</v>
      </c>
      <c r="O6" s="52">
        <v>41</v>
      </c>
      <c r="P6" s="14">
        <v>41</v>
      </c>
      <c r="Q6" s="14">
        <v>39</v>
      </c>
      <c r="R6" s="22">
        <v>53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14">
        <v>225000</v>
      </c>
      <c r="G7" s="8">
        <v>40</v>
      </c>
      <c r="H7" s="14">
        <v>32</v>
      </c>
      <c r="I7" s="8">
        <v>30</v>
      </c>
      <c r="J7" s="14">
        <v>22</v>
      </c>
      <c r="K7" s="8">
        <v>23</v>
      </c>
      <c r="L7" s="14">
        <v>30</v>
      </c>
      <c r="M7" s="8">
        <v>30</v>
      </c>
      <c r="N7" s="14">
        <v>21</v>
      </c>
      <c r="O7" s="8">
        <v>39</v>
      </c>
      <c r="P7" s="14">
        <v>36</v>
      </c>
      <c r="Q7" s="14">
        <v>54</v>
      </c>
      <c r="R7" s="22">
        <v>33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14">
        <v>224000</v>
      </c>
      <c r="G8" s="8">
        <v>35</v>
      </c>
      <c r="H8" s="14">
        <v>43</v>
      </c>
      <c r="I8" s="8">
        <v>30</v>
      </c>
      <c r="J8" s="14">
        <v>21</v>
      </c>
      <c r="K8" s="8">
        <v>27</v>
      </c>
      <c r="L8" s="14">
        <v>27</v>
      </c>
      <c r="M8" s="8">
        <v>41</v>
      </c>
      <c r="N8" s="14">
        <v>25</v>
      </c>
      <c r="O8" s="8">
        <v>14</v>
      </c>
      <c r="P8" s="14">
        <v>35</v>
      </c>
      <c r="Q8" s="14">
        <v>32</v>
      </c>
      <c r="R8" s="22">
        <v>40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14">
        <v>224000</v>
      </c>
      <c r="G9" s="8">
        <v>28</v>
      </c>
      <c r="H9" s="14">
        <v>47</v>
      </c>
      <c r="I9" s="8">
        <v>30</v>
      </c>
      <c r="J9" s="14">
        <v>25</v>
      </c>
      <c r="K9" s="8">
        <v>36</v>
      </c>
      <c r="L9" s="14">
        <v>28</v>
      </c>
      <c r="M9" s="8">
        <v>40</v>
      </c>
      <c r="N9" s="14">
        <v>32</v>
      </c>
      <c r="O9" s="8">
        <v>85</v>
      </c>
      <c r="P9" s="14">
        <v>41</v>
      </c>
      <c r="Q9" s="14">
        <v>37</v>
      </c>
      <c r="R9" s="22">
        <v>78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14">
        <v>225000</v>
      </c>
      <c r="G10" s="8">
        <v>29</v>
      </c>
      <c r="H10" s="14">
        <v>39</v>
      </c>
      <c r="I10" s="8">
        <v>19</v>
      </c>
      <c r="J10" s="14">
        <v>19</v>
      </c>
      <c r="K10" s="8">
        <v>13</v>
      </c>
      <c r="L10" s="14">
        <v>20</v>
      </c>
      <c r="M10" s="8">
        <v>21</v>
      </c>
      <c r="N10" s="14"/>
      <c r="O10" s="8">
        <v>31</v>
      </c>
      <c r="P10" s="14">
        <v>42</v>
      </c>
      <c r="Q10" s="14">
        <v>29</v>
      </c>
      <c r="R10" s="22"/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14">
        <v>223000</v>
      </c>
      <c r="G11" s="8">
        <v>50</v>
      </c>
      <c r="H11" s="14">
        <v>46</v>
      </c>
      <c r="I11" s="8">
        <v>25</v>
      </c>
      <c r="J11" s="14">
        <v>33</v>
      </c>
      <c r="K11" s="8">
        <v>25</v>
      </c>
      <c r="L11" s="14">
        <v>24</v>
      </c>
      <c r="M11" s="8">
        <v>36</v>
      </c>
      <c r="N11" s="14">
        <v>24</v>
      </c>
      <c r="O11" s="8">
        <v>43</v>
      </c>
      <c r="P11" s="14">
        <v>36</v>
      </c>
      <c r="Q11" s="14">
        <v>38</v>
      </c>
      <c r="R11" s="22">
        <v>70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14">
        <v>223000</v>
      </c>
      <c r="G12" s="8">
        <v>41</v>
      </c>
      <c r="H12" s="14">
        <v>42</v>
      </c>
      <c r="I12" s="8">
        <v>26</v>
      </c>
      <c r="J12" s="14">
        <v>41</v>
      </c>
      <c r="K12" s="8">
        <v>36</v>
      </c>
      <c r="L12" s="14">
        <v>35</v>
      </c>
      <c r="M12" s="8">
        <v>50</v>
      </c>
      <c r="N12" s="14">
        <v>30</v>
      </c>
      <c r="O12" s="8">
        <v>45</v>
      </c>
      <c r="P12" s="14">
        <v>38</v>
      </c>
      <c r="Q12" s="14">
        <v>35</v>
      </c>
      <c r="R12" s="22">
        <v>61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14"/>
      <c r="R13" s="22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14">
        <v>222000</v>
      </c>
      <c r="G14" s="8">
        <v>37</v>
      </c>
      <c r="H14" s="14">
        <v>49</v>
      </c>
      <c r="I14" s="8">
        <v>30</v>
      </c>
      <c r="J14" s="14">
        <v>34</v>
      </c>
      <c r="K14" s="8">
        <v>29</v>
      </c>
      <c r="L14" s="14">
        <v>29</v>
      </c>
      <c r="M14" s="8">
        <v>34</v>
      </c>
      <c r="N14" s="14">
        <v>33</v>
      </c>
      <c r="O14" s="8">
        <v>50</v>
      </c>
      <c r="P14" s="14">
        <v>40</v>
      </c>
      <c r="Q14" s="14">
        <v>35</v>
      </c>
      <c r="R14" s="22">
        <v>33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14">
        <v>222000</v>
      </c>
      <c r="G15" s="8">
        <v>38</v>
      </c>
      <c r="H15" s="14">
        <v>47</v>
      </c>
      <c r="I15" s="8">
        <v>23</v>
      </c>
      <c r="J15" s="14">
        <v>23</v>
      </c>
      <c r="K15" s="8">
        <v>24</v>
      </c>
      <c r="L15" s="14">
        <v>24</v>
      </c>
      <c r="M15" s="8">
        <v>35</v>
      </c>
      <c r="N15" s="14">
        <v>24</v>
      </c>
      <c r="O15" s="8">
        <v>35</v>
      </c>
      <c r="P15" s="14">
        <v>34</v>
      </c>
      <c r="Q15" s="14">
        <v>31</v>
      </c>
      <c r="R15" s="22">
        <v>34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14">
        <v>222000</v>
      </c>
      <c r="G16" s="10" t="s">
        <v>60</v>
      </c>
      <c r="H16" s="18" t="s">
        <v>60</v>
      </c>
      <c r="I16" s="10" t="s">
        <v>60</v>
      </c>
      <c r="J16" s="18" t="s">
        <v>60</v>
      </c>
      <c r="K16" s="10" t="s">
        <v>60</v>
      </c>
      <c r="L16" s="18" t="s">
        <v>60</v>
      </c>
      <c r="M16" s="10" t="s">
        <v>60</v>
      </c>
      <c r="N16" s="18" t="s">
        <v>60</v>
      </c>
      <c r="O16" s="10" t="s">
        <v>60</v>
      </c>
      <c r="P16" s="18" t="s">
        <v>60</v>
      </c>
      <c r="Q16" s="10" t="s">
        <v>60</v>
      </c>
      <c r="R16" s="18" t="s">
        <v>60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14">
        <v>222000</v>
      </c>
      <c r="G17" s="10" t="s">
        <v>60</v>
      </c>
      <c r="H17" s="18" t="s">
        <v>60</v>
      </c>
      <c r="I17" s="10" t="s">
        <v>60</v>
      </c>
      <c r="J17" s="18" t="s">
        <v>60</v>
      </c>
      <c r="K17" s="10" t="s">
        <v>60</v>
      </c>
      <c r="L17" s="18" t="s">
        <v>60</v>
      </c>
      <c r="M17" s="10" t="s">
        <v>60</v>
      </c>
      <c r="N17" s="18" t="s">
        <v>60</v>
      </c>
      <c r="O17" s="10" t="s">
        <v>60</v>
      </c>
      <c r="P17" s="18" t="s">
        <v>60</v>
      </c>
      <c r="Q17" s="10" t="s">
        <v>60</v>
      </c>
      <c r="R17" s="18" t="s">
        <v>60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14">
        <v>222000</v>
      </c>
      <c r="G18" s="10" t="s">
        <v>60</v>
      </c>
      <c r="H18" s="18" t="s">
        <v>60</v>
      </c>
      <c r="I18" s="10" t="s">
        <v>60</v>
      </c>
      <c r="J18" s="18" t="s">
        <v>60</v>
      </c>
      <c r="K18" s="10" t="s">
        <v>60</v>
      </c>
      <c r="L18" s="18" t="s">
        <v>60</v>
      </c>
      <c r="M18" s="10" t="s">
        <v>60</v>
      </c>
      <c r="N18" s="18" t="s">
        <v>60</v>
      </c>
      <c r="O18" s="10" t="s">
        <v>60</v>
      </c>
      <c r="P18" s="18" t="s">
        <v>60</v>
      </c>
      <c r="Q18" s="10" t="s">
        <v>60</v>
      </c>
      <c r="R18" s="18" t="s">
        <v>60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14">
        <v>226055</v>
      </c>
      <c r="G19" s="10" t="s">
        <v>60</v>
      </c>
      <c r="H19" s="18" t="s">
        <v>60</v>
      </c>
      <c r="I19" s="10" t="s">
        <v>60</v>
      </c>
      <c r="J19" s="18" t="s">
        <v>60</v>
      </c>
      <c r="K19" s="10" t="s">
        <v>60</v>
      </c>
      <c r="L19" s="18" t="s">
        <v>60</v>
      </c>
      <c r="M19" s="10" t="s">
        <v>60</v>
      </c>
      <c r="N19" s="18" t="s">
        <v>60</v>
      </c>
      <c r="O19" s="10" t="s">
        <v>60</v>
      </c>
      <c r="P19" s="18" t="s">
        <v>60</v>
      </c>
      <c r="Q19" s="10" t="s">
        <v>60</v>
      </c>
      <c r="R19" s="18" t="s">
        <v>60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14">
        <v>223954</v>
      </c>
      <c r="G20" s="10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14">
        <v>223594</v>
      </c>
      <c r="G21" s="10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14">
        <v>223594</v>
      </c>
      <c r="G22" s="10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14">
        <v>226552</v>
      </c>
      <c r="G23" s="10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14">
        <v>224000</v>
      </c>
      <c r="G24" s="10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14">
        <v>226000</v>
      </c>
      <c r="G25" s="10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14">
        <v>226000</v>
      </c>
      <c r="G26" s="10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14">
        <v>225000</v>
      </c>
      <c r="G27" s="10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0" bestFit="1" customWidth="1"/>
    <col min="2" max="2" width="10.140625" style="0" bestFit="1" customWidth="1"/>
    <col min="3" max="3" width="20.140625" style="0" bestFit="1" customWidth="1"/>
    <col min="4" max="4" width="12.421875" style="0" bestFit="1" customWidth="1"/>
    <col min="5" max="6" width="8.7109375" style="0" customWidth="1"/>
  </cols>
  <sheetData>
    <row r="1" spans="1:20" ht="12.75">
      <c r="A1" s="226" t="s">
        <v>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  <c r="T1" s="3"/>
    </row>
    <row r="2" ht="12.75">
      <c r="B2" s="2"/>
    </row>
    <row r="3" ht="13.5" thickBot="1">
      <c r="B3" s="2"/>
    </row>
    <row r="4" spans="1:20" ht="13.5" thickBot="1">
      <c r="A4" s="30" t="s">
        <v>23</v>
      </c>
      <c r="B4" s="31" t="s">
        <v>58</v>
      </c>
      <c r="C4" s="32" t="s">
        <v>24</v>
      </c>
      <c r="D4" s="31" t="s">
        <v>85</v>
      </c>
      <c r="E4" s="30" t="s">
        <v>86</v>
      </c>
      <c r="F4" s="30" t="s">
        <v>87</v>
      </c>
      <c r="G4" s="31" t="s">
        <v>25</v>
      </c>
      <c r="H4" s="30" t="s">
        <v>26</v>
      </c>
      <c r="I4" s="31" t="s">
        <v>27</v>
      </c>
      <c r="J4" s="30" t="s">
        <v>28</v>
      </c>
      <c r="K4" s="31" t="s">
        <v>29</v>
      </c>
      <c r="L4" s="30" t="s">
        <v>30</v>
      </c>
      <c r="M4" s="31" t="s">
        <v>31</v>
      </c>
      <c r="N4" s="30" t="s">
        <v>32</v>
      </c>
      <c r="O4" s="31" t="s">
        <v>33</v>
      </c>
      <c r="P4" s="30" t="s">
        <v>34</v>
      </c>
      <c r="Q4" s="31" t="s">
        <v>35</v>
      </c>
      <c r="R4" s="30" t="s">
        <v>36</v>
      </c>
      <c r="S4" s="13"/>
      <c r="T4" s="13"/>
    </row>
    <row r="5" spans="1:18" ht="12.75">
      <c r="A5" s="14" t="s">
        <v>0</v>
      </c>
      <c r="B5" s="8">
        <v>1</v>
      </c>
      <c r="C5" s="16" t="s">
        <v>37</v>
      </c>
      <c r="D5" s="49" t="s">
        <v>88</v>
      </c>
      <c r="E5" s="14">
        <v>524000</v>
      </c>
      <c r="F5" s="14">
        <v>223000</v>
      </c>
      <c r="G5" s="7">
        <v>36</v>
      </c>
      <c r="H5" s="20">
        <v>28</v>
      </c>
      <c r="I5" s="7">
        <v>14</v>
      </c>
      <c r="J5" s="20">
        <v>30</v>
      </c>
      <c r="K5" s="7">
        <v>24</v>
      </c>
      <c r="L5" s="20">
        <v>30</v>
      </c>
      <c r="M5" s="7">
        <v>33</v>
      </c>
      <c r="N5" s="20">
        <v>23</v>
      </c>
      <c r="O5" s="7">
        <v>37</v>
      </c>
      <c r="P5" s="20">
        <v>32</v>
      </c>
      <c r="Q5" s="7">
        <v>45</v>
      </c>
      <c r="R5" s="20">
        <v>31</v>
      </c>
    </row>
    <row r="6" spans="1:18" ht="12.75">
      <c r="A6" s="14" t="s">
        <v>92</v>
      </c>
      <c r="B6" s="8"/>
      <c r="C6" s="16" t="s">
        <v>91</v>
      </c>
      <c r="D6" s="49" t="s">
        <v>88</v>
      </c>
      <c r="E6" s="14">
        <v>522000</v>
      </c>
      <c r="F6" s="14">
        <v>223000</v>
      </c>
      <c r="G6" s="8">
        <v>39</v>
      </c>
      <c r="H6" s="14">
        <v>27</v>
      </c>
      <c r="I6" s="8">
        <v>10</v>
      </c>
      <c r="J6" s="14">
        <v>24</v>
      </c>
      <c r="K6" s="8">
        <v>24</v>
      </c>
      <c r="L6" s="14">
        <v>44</v>
      </c>
      <c r="M6" s="8">
        <v>36</v>
      </c>
      <c r="N6" s="14">
        <v>19</v>
      </c>
      <c r="O6" s="8">
        <v>50</v>
      </c>
      <c r="P6" s="14">
        <v>74</v>
      </c>
      <c r="Q6" s="8">
        <v>49</v>
      </c>
      <c r="R6" s="14">
        <v>32</v>
      </c>
    </row>
    <row r="7" spans="1:18" ht="12.75">
      <c r="A7" s="14" t="s">
        <v>1</v>
      </c>
      <c r="B7" s="8">
        <v>2</v>
      </c>
      <c r="C7" s="16" t="s">
        <v>38</v>
      </c>
      <c r="D7" s="49" t="s">
        <v>89</v>
      </c>
      <c r="E7" s="14">
        <v>521000</v>
      </c>
      <c r="F7" s="14">
        <v>225000</v>
      </c>
      <c r="G7" s="8">
        <v>37</v>
      </c>
      <c r="H7" s="14">
        <v>23</v>
      </c>
      <c r="I7" s="8">
        <v>3</v>
      </c>
      <c r="J7" s="14">
        <v>24</v>
      </c>
      <c r="K7" s="8">
        <v>20</v>
      </c>
      <c r="L7" s="14">
        <v>27</v>
      </c>
      <c r="M7" s="8">
        <v>26</v>
      </c>
      <c r="N7" s="14">
        <v>21</v>
      </c>
      <c r="O7" s="8">
        <v>37</v>
      </c>
      <c r="P7" s="14">
        <v>29</v>
      </c>
      <c r="Q7" s="8">
        <v>39</v>
      </c>
      <c r="R7" s="14">
        <v>33</v>
      </c>
    </row>
    <row r="8" spans="1:18" ht="12.75">
      <c r="A8" s="14" t="s">
        <v>2</v>
      </c>
      <c r="B8" s="8">
        <v>3</v>
      </c>
      <c r="C8" s="16" t="s">
        <v>39</v>
      </c>
      <c r="D8" s="49" t="s">
        <v>89</v>
      </c>
      <c r="E8" s="14">
        <v>522000</v>
      </c>
      <c r="F8" s="14">
        <v>224000</v>
      </c>
      <c r="G8" s="8">
        <v>38</v>
      </c>
      <c r="H8" s="14">
        <v>19</v>
      </c>
      <c r="I8" s="8">
        <v>12</v>
      </c>
      <c r="J8" s="14">
        <v>27</v>
      </c>
      <c r="K8" s="8">
        <v>26</v>
      </c>
      <c r="L8" s="14">
        <v>29</v>
      </c>
      <c r="M8" s="8">
        <v>26</v>
      </c>
      <c r="N8" s="14">
        <v>22</v>
      </c>
      <c r="O8" s="8">
        <v>33</v>
      </c>
      <c r="P8" s="14">
        <v>27</v>
      </c>
      <c r="Q8" s="8">
        <v>44</v>
      </c>
      <c r="R8" s="14">
        <v>33</v>
      </c>
    </row>
    <row r="9" spans="1:18" ht="12.75">
      <c r="A9" s="14" t="s">
        <v>3</v>
      </c>
      <c r="B9" s="8">
        <v>4</v>
      </c>
      <c r="C9" s="16" t="s">
        <v>40</v>
      </c>
      <c r="D9" s="49" t="s">
        <v>88</v>
      </c>
      <c r="E9" s="14">
        <v>524000</v>
      </c>
      <c r="F9" s="14">
        <v>224000</v>
      </c>
      <c r="G9" s="8">
        <v>36</v>
      </c>
      <c r="H9" s="14">
        <v>24</v>
      </c>
      <c r="I9" s="8">
        <v>10</v>
      </c>
      <c r="J9" s="14">
        <v>33</v>
      </c>
      <c r="K9" s="8">
        <v>35</v>
      </c>
      <c r="L9" s="14">
        <v>30</v>
      </c>
      <c r="M9" s="8">
        <v>30</v>
      </c>
      <c r="N9" s="14">
        <v>29</v>
      </c>
      <c r="O9" s="8">
        <v>38</v>
      </c>
      <c r="P9" s="14">
        <v>30</v>
      </c>
      <c r="Q9" s="8">
        <v>44</v>
      </c>
      <c r="R9" s="14">
        <v>32</v>
      </c>
    </row>
    <row r="10" spans="1:18" ht="12.75">
      <c r="A10" s="14" t="s">
        <v>4</v>
      </c>
      <c r="B10" s="8">
        <v>5</v>
      </c>
      <c r="C10" s="16" t="s">
        <v>41</v>
      </c>
      <c r="D10" s="49" t="s">
        <v>89</v>
      </c>
      <c r="E10" s="14">
        <v>526000</v>
      </c>
      <c r="F10" s="14">
        <v>225000</v>
      </c>
      <c r="G10" s="8"/>
      <c r="H10" s="14"/>
      <c r="I10" s="8">
        <v>12</v>
      </c>
      <c r="J10" s="14"/>
      <c r="K10" s="8">
        <v>11</v>
      </c>
      <c r="L10" s="14">
        <v>19</v>
      </c>
      <c r="M10" s="8">
        <v>22</v>
      </c>
      <c r="N10" s="14"/>
      <c r="O10" s="8">
        <v>28</v>
      </c>
      <c r="P10" s="14">
        <v>29</v>
      </c>
      <c r="Q10" s="8">
        <v>44</v>
      </c>
      <c r="R10" s="14">
        <v>26</v>
      </c>
    </row>
    <row r="11" spans="1:18" ht="12.75">
      <c r="A11" s="14" t="s">
        <v>5</v>
      </c>
      <c r="B11" s="8">
        <v>6</v>
      </c>
      <c r="C11" s="16" t="s">
        <v>42</v>
      </c>
      <c r="D11" s="49" t="s">
        <v>89</v>
      </c>
      <c r="E11" s="14">
        <v>525000</v>
      </c>
      <c r="F11" s="14">
        <v>223000</v>
      </c>
      <c r="G11" s="8">
        <v>52</v>
      </c>
      <c r="H11" s="14">
        <v>20</v>
      </c>
      <c r="I11" s="8">
        <v>14</v>
      </c>
      <c r="J11" s="14">
        <v>29</v>
      </c>
      <c r="K11" s="8">
        <v>24</v>
      </c>
      <c r="L11" s="14">
        <v>26</v>
      </c>
      <c r="M11" s="8">
        <v>24</v>
      </c>
      <c r="N11" s="14">
        <v>18</v>
      </c>
      <c r="O11" s="8"/>
      <c r="P11" s="14">
        <v>32</v>
      </c>
      <c r="Q11" s="8">
        <v>55</v>
      </c>
      <c r="R11" s="14">
        <v>31</v>
      </c>
    </row>
    <row r="12" spans="1:18" ht="12.75">
      <c r="A12" s="14" t="s">
        <v>6</v>
      </c>
      <c r="B12" s="8">
        <v>7</v>
      </c>
      <c r="C12" s="16" t="s">
        <v>43</v>
      </c>
      <c r="D12" s="49" t="s">
        <v>88</v>
      </c>
      <c r="E12" s="14">
        <v>525000</v>
      </c>
      <c r="F12" s="14">
        <v>223000</v>
      </c>
      <c r="G12" s="8">
        <v>45</v>
      </c>
      <c r="H12" s="14">
        <v>5</v>
      </c>
      <c r="I12" s="8">
        <v>10</v>
      </c>
      <c r="J12" s="14">
        <v>33</v>
      </c>
      <c r="K12" s="8">
        <v>35</v>
      </c>
      <c r="L12" s="14">
        <v>43</v>
      </c>
      <c r="M12" s="8">
        <v>36</v>
      </c>
      <c r="N12" s="14">
        <v>32</v>
      </c>
      <c r="O12" s="8">
        <v>55</v>
      </c>
      <c r="P12" s="14">
        <v>38</v>
      </c>
      <c r="Q12" s="8">
        <v>45</v>
      </c>
      <c r="R12" s="14">
        <v>32</v>
      </c>
    </row>
    <row r="13" spans="1:18" ht="12.75">
      <c r="A13" s="14" t="s">
        <v>7</v>
      </c>
      <c r="B13" s="8"/>
      <c r="C13" s="16" t="s">
        <v>65</v>
      </c>
      <c r="D13" s="49"/>
      <c r="E13" s="14"/>
      <c r="F13" s="14"/>
      <c r="G13" s="8"/>
      <c r="H13" s="14"/>
      <c r="I13" s="8"/>
      <c r="J13" s="14"/>
      <c r="K13" s="8"/>
      <c r="L13" s="14"/>
      <c r="M13" s="8"/>
      <c r="N13" s="14"/>
      <c r="O13" s="8"/>
      <c r="P13" s="14"/>
      <c r="Q13" s="8"/>
      <c r="R13" s="14"/>
    </row>
    <row r="14" spans="1:18" ht="12.75">
      <c r="A14" s="14" t="s">
        <v>8</v>
      </c>
      <c r="B14" s="8">
        <v>8</v>
      </c>
      <c r="C14" s="16" t="s">
        <v>44</v>
      </c>
      <c r="D14" s="49" t="s">
        <v>89</v>
      </c>
      <c r="E14" s="14">
        <v>526000</v>
      </c>
      <c r="F14" s="14">
        <v>222000</v>
      </c>
      <c r="G14" s="8">
        <v>37</v>
      </c>
      <c r="H14" s="14">
        <v>24</v>
      </c>
      <c r="I14" s="8">
        <v>10</v>
      </c>
      <c r="J14" s="14">
        <v>31</v>
      </c>
      <c r="K14" s="8">
        <v>29</v>
      </c>
      <c r="L14" s="14">
        <v>34</v>
      </c>
      <c r="M14" s="8">
        <v>33</v>
      </c>
      <c r="N14" s="14">
        <v>24</v>
      </c>
      <c r="O14" s="8">
        <v>32</v>
      </c>
      <c r="P14" s="14">
        <v>35</v>
      </c>
      <c r="Q14" s="8">
        <v>6</v>
      </c>
      <c r="R14" s="14">
        <v>37</v>
      </c>
    </row>
    <row r="15" spans="1:18" ht="12.75">
      <c r="A15" s="14" t="s">
        <v>9</v>
      </c>
      <c r="B15" s="8">
        <v>9</v>
      </c>
      <c r="C15" s="16" t="s">
        <v>45</v>
      </c>
      <c r="D15" s="49" t="s">
        <v>88</v>
      </c>
      <c r="E15" s="14">
        <v>526000</v>
      </c>
      <c r="F15" s="14">
        <v>222000</v>
      </c>
      <c r="G15" s="8">
        <v>37</v>
      </c>
      <c r="H15" s="14">
        <v>19</v>
      </c>
      <c r="I15" s="8">
        <v>10</v>
      </c>
      <c r="J15" s="14">
        <v>29</v>
      </c>
      <c r="K15" s="8">
        <v>19</v>
      </c>
      <c r="L15" s="14">
        <v>27</v>
      </c>
      <c r="M15" s="8">
        <v>24</v>
      </c>
      <c r="N15" s="14">
        <v>20</v>
      </c>
      <c r="O15" s="8">
        <v>35</v>
      </c>
      <c r="P15" s="14">
        <v>28</v>
      </c>
      <c r="Q15" s="8">
        <v>40</v>
      </c>
      <c r="R15" s="14">
        <v>27</v>
      </c>
    </row>
    <row r="16" spans="1:18" ht="12.75">
      <c r="A16" s="14" t="s">
        <v>10</v>
      </c>
      <c r="B16" s="8">
        <v>10</v>
      </c>
      <c r="C16" s="16" t="s">
        <v>46</v>
      </c>
      <c r="D16" s="49" t="s">
        <v>88</v>
      </c>
      <c r="E16" s="14">
        <v>525000</v>
      </c>
      <c r="F16" s="14">
        <v>222000</v>
      </c>
      <c r="G16" s="10" t="s">
        <v>60</v>
      </c>
      <c r="H16" s="18" t="s">
        <v>60</v>
      </c>
      <c r="I16" s="10" t="s">
        <v>60</v>
      </c>
      <c r="J16" s="18" t="s">
        <v>60</v>
      </c>
      <c r="K16" s="10" t="s">
        <v>60</v>
      </c>
      <c r="L16" s="18" t="s">
        <v>60</v>
      </c>
      <c r="M16" s="10" t="s">
        <v>60</v>
      </c>
      <c r="N16" s="18" t="s">
        <v>60</v>
      </c>
      <c r="O16" s="10" t="s">
        <v>60</v>
      </c>
      <c r="P16" s="18" t="s">
        <v>60</v>
      </c>
      <c r="Q16" s="10" t="s">
        <v>60</v>
      </c>
      <c r="R16" s="18" t="s">
        <v>60</v>
      </c>
    </row>
    <row r="17" spans="1:18" ht="12.75">
      <c r="A17" s="14" t="s">
        <v>11</v>
      </c>
      <c r="B17" s="8">
        <v>11</v>
      </c>
      <c r="C17" s="16" t="s">
        <v>47</v>
      </c>
      <c r="D17" s="49" t="s">
        <v>88</v>
      </c>
      <c r="E17" s="14">
        <v>524000</v>
      </c>
      <c r="F17" s="14">
        <v>222000</v>
      </c>
      <c r="G17" s="10" t="s">
        <v>60</v>
      </c>
      <c r="H17" s="18" t="s">
        <v>60</v>
      </c>
      <c r="I17" s="10" t="s">
        <v>60</v>
      </c>
      <c r="J17" s="18" t="s">
        <v>60</v>
      </c>
      <c r="K17" s="10" t="s">
        <v>60</v>
      </c>
      <c r="L17" s="18" t="s">
        <v>60</v>
      </c>
      <c r="M17" s="10" t="s">
        <v>60</v>
      </c>
      <c r="N17" s="18" t="s">
        <v>60</v>
      </c>
      <c r="O17" s="10" t="s">
        <v>60</v>
      </c>
      <c r="P17" s="18" t="s">
        <v>60</v>
      </c>
      <c r="Q17" s="10" t="s">
        <v>60</v>
      </c>
      <c r="R17" s="18" t="s">
        <v>60</v>
      </c>
    </row>
    <row r="18" spans="1:18" ht="12.75">
      <c r="A18" s="14" t="s">
        <v>12</v>
      </c>
      <c r="B18" s="8">
        <v>12</v>
      </c>
      <c r="C18" s="16" t="s">
        <v>48</v>
      </c>
      <c r="D18" s="49" t="s">
        <v>88</v>
      </c>
      <c r="E18" s="14">
        <v>523000</v>
      </c>
      <c r="F18" s="14">
        <v>222000</v>
      </c>
      <c r="G18" s="10" t="s">
        <v>60</v>
      </c>
      <c r="H18" s="18" t="s">
        <v>60</v>
      </c>
      <c r="I18" s="10" t="s">
        <v>60</v>
      </c>
      <c r="J18" s="18" t="s">
        <v>60</v>
      </c>
      <c r="K18" s="10" t="s">
        <v>60</v>
      </c>
      <c r="L18" s="18" t="s">
        <v>60</v>
      </c>
      <c r="M18" s="10" t="s">
        <v>60</v>
      </c>
      <c r="N18" s="18" t="s">
        <v>60</v>
      </c>
      <c r="O18" s="10" t="s">
        <v>60</v>
      </c>
      <c r="P18" s="18" t="s">
        <v>60</v>
      </c>
      <c r="Q18" s="10" t="s">
        <v>60</v>
      </c>
      <c r="R18" s="18" t="s">
        <v>60</v>
      </c>
    </row>
    <row r="19" spans="1:18" ht="12.75">
      <c r="A19" s="14" t="s">
        <v>13</v>
      </c>
      <c r="B19" s="8">
        <v>13</v>
      </c>
      <c r="C19" s="16" t="s">
        <v>49</v>
      </c>
      <c r="D19" s="49" t="s">
        <v>88</v>
      </c>
      <c r="E19" s="14">
        <v>523032</v>
      </c>
      <c r="F19" s="14">
        <v>226055</v>
      </c>
      <c r="G19" s="10" t="s">
        <v>60</v>
      </c>
      <c r="H19" s="18" t="s">
        <v>60</v>
      </c>
      <c r="I19" s="10" t="s">
        <v>60</v>
      </c>
      <c r="J19" s="18" t="s">
        <v>60</v>
      </c>
      <c r="K19" s="10" t="s">
        <v>60</v>
      </c>
      <c r="L19" s="18" t="s">
        <v>60</v>
      </c>
      <c r="M19" s="10" t="s">
        <v>60</v>
      </c>
      <c r="N19" s="18" t="s">
        <v>60</v>
      </c>
      <c r="O19" s="10" t="s">
        <v>60</v>
      </c>
      <c r="P19" s="18" t="s">
        <v>60</v>
      </c>
      <c r="Q19" s="10" t="s">
        <v>60</v>
      </c>
      <c r="R19" s="18" t="s">
        <v>60</v>
      </c>
    </row>
    <row r="20" spans="1:18" ht="12.75">
      <c r="A20" s="14" t="s">
        <v>14</v>
      </c>
      <c r="B20" s="8">
        <v>14</v>
      </c>
      <c r="C20" s="16" t="s">
        <v>50</v>
      </c>
      <c r="D20" s="49" t="s">
        <v>88</v>
      </c>
      <c r="E20" s="14">
        <v>523594</v>
      </c>
      <c r="F20" s="14">
        <v>223954</v>
      </c>
      <c r="G20" s="10" t="s">
        <v>60</v>
      </c>
      <c r="H20" s="18" t="s">
        <v>60</v>
      </c>
      <c r="I20" s="10" t="s">
        <v>60</v>
      </c>
      <c r="J20" s="18" t="s">
        <v>60</v>
      </c>
      <c r="K20" s="10" t="s">
        <v>60</v>
      </c>
      <c r="L20" s="18" t="s">
        <v>60</v>
      </c>
      <c r="M20" s="10" t="s">
        <v>60</v>
      </c>
      <c r="N20" s="18" t="s">
        <v>60</v>
      </c>
      <c r="O20" s="10" t="s">
        <v>60</v>
      </c>
      <c r="P20" s="18" t="s">
        <v>60</v>
      </c>
      <c r="Q20" s="10" t="s">
        <v>60</v>
      </c>
      <c r="R20" s="18" t="s">
        <v>60</v>
      </c>
    </row>
    <row r="21" spans="1:18" ht="12.75">
      <c r="A21" s="14" t="s">
        <v>15</v>
      </c>
      <c r="B21" s="8">
        <v>15</v>
      </c>
      <c r="C21" s="16" t="s">
        <v>51</v>
      </c>
      <c r="D21" s="49" t="s">
        <v>88</v>
      </c>
      <c r="E21" s="14">
        <v>523594</v>
      </c>
      <c r="F21" s="14">
        <v>223594</v>
      </c>
      <c r="G21" s="10" t="s">
        <v>60</v>
      </c>
      <c r="H21" s="18" t="s">
        <v>60</v>
      </c>
      <c r="I21" s="10" t="s">
        <v>60</v>
      </c>
      <c r="J21" s="18" t="s">
        <v>60</v>
      </c>
      <c r="K21" s="10" t="s">
        <v>60</v>
      </c>
      <c r="L21" s="18" t="s">
        <v>60</v>
      </c>
      <c r="M21" s="10" t="s">
        <v>60</v>
      </c>
      <c r="N21" s="18" t="s">
        <v>60</v>
      </c>
      <c r="O21" s="10" t="s">
        <v>60</v>
      </c>
      <c r="P21" s="18" t="s">
        <v>60</v>
      </c>
      <c r="Q21" s="10" t="s">
        <v>60</v>
      </c>
      <c r="R21" s="18" t="s">
        <v>60</v>
      </c>
    </row>
    <row r="22" spans="1:18" ht="12.75">
      <c r="A22" s="14" t="s">
        <v>16</v>
      </c>
      <c r="B22" s="8">
        <v>16</v>
      </c>
      <c r="C22" s="16" t="s">
        <v>52</v>
      </c>
      <c r="D22" s="49" t="s">
        <v>88</v>
      </c>
      <c r="E22" s="14">
        <v>523594</v>
      </c>
      <c r="F22" s="14">
        <v>223594</v>
      </c>
      <c r="G22" s="10" t="s">
        <v>60</v>
      </c>
      <c r="H22" s="18" t="s">
        <v>60</v>
      </c>
      <c r="I22" s="10" t="s">
        <v>60</v>
      </c>
      <c r="J22" s="18" t="s">
        <v>60</v>
      </c>
      <c r="K22" s="10" t="s">
        <v>60</v>
      </c>
      <c r="L22" s="18" t="s">
        <v>60</v>
      </c>
      <c r="M22" s="10" t="s">
        <v>60</v>
      </c>
      <c r="N22" s="18" t="s">
        <v>60</v>
      </c>
      <c r="O22" s="10" t="s">
        <v>60</v>
      </c>
      <c r="P22" s="18" t="s">
        <v>60</v>
      </c>
      <c r="Q22" s="10" t="s">
        <v>60</v>
      </c>
      <c r="R22" s="18" t="s">
        <v>60</v>
      </c>
    </row>
    <row r="23" spans="1:18" ht="12.75">
      <c r="A23" s="14" t="s">
        <v>17</v>
      </c>
      <c r="B23" s="8">
        <v>17</v>
      </c>
      <c r="C23" s="16" t="s">
        <v>53</v>
      </c>
      <c r="D23" s="49" t="s">
        <v>88</v>
      </c>
      <c r="E23" s="14">
        <v>522695</v>
      </c>
      <c r="F23" s="14">
        <v>226552</v>
      </c>
      <c r="G23" s="10" t="s">
        <v>60</v>
      </c>
      <c r="H23" s="18" t="s">
        <v>60</v>
      </c>
      <c r="I23" s="10" t="s">
        <v>60</v>
      </c>
      <c r="J23" s="18" t="s">
        <v>60</v>
      </c>
      <c r="K23" s="10" t="s">
        <v>60</v>
      </c>
      <c r="L23" s="18" t="s">
        <v>60</v>
      </c>
      <c r="M23" s="10" t="s">
        <v>60</v>
      </c>
      <c r="N23" s="18" t="s">
        <v>60</v>
      </c>
      <c r="O23" s="10" t="s">
        <v>60</v>
      </c>
      <c r="P23" s="18" t="s">
        <v>60</v>
      </c>
      <c r="Q23" s="10" t="s">
        <v>60</v>
      </c>
      <c r="R23" s="18" t="s">
        <v>60</v>
      </c>
    </row>
    <row r="24" spans="1:18" ht="12.75">
      <c r="A24" s="14" t="s">
        <v>18</v>
      </c>
      <c r="B24" s="8">
        <v>18</v>
      </c>
      <c r="C24" s="16" t="s">
        <v>54</v>
      </c>
      <c r="D24" s="49" t="s">
        <v>89</v>
      </c>
      <c r="E24" s="14">
        <v>525000</v>
      </c>
      <c r="F24" s="14">
        <v>224000</v>
      </c>
      <c r="G24" s="10" t="s">
        <v>60</v>
      </c>
      <c r="H24" s="18" t="s">
        <v>60</v>
      </c>
      <c r="I24" s="10" t="s">
        <v>60</v>
      </c>
      <c r="J24" s="18" t="s">
        <v>60</v>
      </c>
      <c r="K24" s="10" t="s">
        <v>60</v>
      </c>
      <c r="L24" s="18" t="s">
        <v>60</v>
      </c>
      <c r="M24" s="10" t="s">
        <v>60</v>
      </c>
      <c r="N24" s="18" t="s">
        <v>60</v>
      </c>
      <c r="O24" s="10" t="s">
        <v>60</v>
      </c>
      <c r="P24" s="18" t="s">
        <v>60</v>
      </c>
      <c r="Q24" s="10" t="s">
        <v>60</v>
      </c>
      <c r="R24" s="18" t="s">
        <v>60</v>
      </c>
    </row>
    <row r="25" spans="1:18" ht="12.75">
      <c r="A25" s="14" t="s">
        <v>19</v>
      </c>
      <c r="B25" s="8">
        <v>19</v>
      </c>
      <c r="C25" s="16" t="s">
        <v>57</v>
      </c>
      <c r="D25" s="49" t="s">
        <v>88</v>
      </c>
      <c r="E25" s="14">
        <v>522000</v>
      </c>
      <c r="F25" s="14">
        <v>226000</v>
      </c>
      <c r="G25" s="10" t="s">
        <v>60</v>
      </c>
      <c r="H25" s="18" t="s">
        <v>60</v>
      </c>
      <c r="I25" s="10" t="s">
        <v>60</v>
      </c>
      <c r="J25" s="18" t="s">
        <v>60</v>
      </c>
      <c r="K25" s="10" t="s">
        <v>60</v>
      </c>
      <c r="L25" s="18" t="s">
        <v>60</v>
      </c>
      <c r="M25" s="10" t="s">
        <v>60</v>
      </c>
      <c r="N25" s="18" t="s">
        <v>60</v>
      </c>
      <c r="O25" s="10" t="s">
        <v>60</v>
      </c>
      <c r="P25" s="18" t="s">
        <v>60</v>
      </c>
      <c r="Q25" s="10" t="s">
        <v>60</v>
      </c>
      <c r="R25" s="18" t="s">
        <v>60</v>
      </c>
    </row>
    <row r="26" spans="1:18" ht="12.75">
      <c r="A26" s="14" t="s">
        <v>20</v>
      </c>
      <c r="B26" s="8">
        <v>20</v>
      </c>
      <c r="C26" s="16" t="s">
        <v>56</v>
      </c>
      <c r="D26" s="49" t="s">
        <v>88</v>
      </c>
      <c r="E26" s="14">
        <v>522000</v>
      </c>
      <c r="F26" s="14">
        <v>226000</v>
      </c>
      <c r="G26" s="10" t="s">
        <v>60</v>
      </c>
      <c r="H26" s="18" t="s">
        <v>60</v>
      </c>
      <c r="I26" s="10" t="s">
        <v>60</v>
      </c>
      <c r="J26" s="18" t="s">
        <v>60</v>
      </c>
      <c r="K26" s="10" t="s">
        <v>60</v>
      </c>
      <c r="L26" s="18" t="s">
        <v>60</v>
      </c>
      <c r="M26" s="10" t="s">
        <v>60</v>
      </c>
      <c r="N26" s="18" t="s">
        <v>60</v>
      </c>
      <c r="O26" s="10" t="s">
        <v>60</v>
      </c>
      <c r="P26" s="18" t="s">
        <v>60</v>
      </c>
      <c r="Q26" s="10" t="s">
        <v>60</v>
      </c>
      <c r="R26" s="18" t="s">
        <v>60</v>
      </c>
    </row>
    <row r="27" spans="1:18" ht="12.75">
      <c r="A27" s="14" t="s">
        <v>21</v>
      </c>
      <c r="B27" s="8">
        <v>21</v>
      </c>
      <c r="C27" s="16" t="s">
        <v>90</v>
      </c>
      <c r="D27" s="49" t="s">
        <v>88</v>
      </c>
      <c r="E27" s="14">
        <v>523000</v>
      </c>
      <c r="F27" s="14">
        <v>225000</v>
      </c>
      <c r="G27" s="10" t="s">
        <v>60</v>
      </c>
      <c r="H27" s="18" t="s">
        <v>60</v>
      </c>
      <c r="I27" s="10" t="s">
        <v>60</v>
      </c>
      <c r="J27" s="18" t="s">
        <v>60</v>
      </c>
      <c r="K27" s="10" t="s">
        <v>60</v>
      </c>
      <c r="L27" s="18" t="s">
        <v>60</v>
      </c>
      <c r="M27" s="10" t="s">
        <v>60</v>
      </c>
      <c r="N27" s="18" t="s">
        <v>60</v>
      </c>
      <c r="O27" s="10" t="s">
        <v>60</v>
      </c>
      <c r="P27" s="18" t="s">
        <v>60</v>
      </c>
      <c r="Q27" s="10" t="s">
        <v>60</v>
      </c>
      <c r="R27" s="18" t="s">
        <v>60</v>
      </c>
    </row>
    <row r="28" spans="1:18" ht="13.5" thickBot="1">
      <c r="A28" s="15" t="s">
        <v>22</v>
      </c>
      <c r="B28" s="11">
        <v>22</v>
      </c>
      <c r="C28" s="17" t="s">
        <v>55</v>
      </c>
      <c r="D28" s="50" t="s">
        <v>88</v>
      </c>
      <c r="E28" s="15">
        <v>523372</v>
      </c>
      <c r="F28" s="15">
        <v>224774</v>
      </c>
      <c r="G28" s="12" t="s">
        <v>60</v>
      </c>
      <c r="H28" s="19" t="s">
        <v>60</v>
      </c>
      <c r="I28" s="12" t="s">
        <v>60</v>
      </c>
      <c r="J28" s="19" t="s">
        <v>60</v>
      </c>
      <c r="K28" s="12" t="s">
        <v>60</v>
      </c>
      <c r="L28" s="19" t="s">
        <v>60</v>
      </c>
      <c r="M28" s="12" t="s">
        <v>60</v>
      </c>
      <c r="N28" s="19" t="s">
        <v>60</v>
      </c>
      <c r="O28" s="12" t="s">
        <v>60</v>
      </c>
      <c r="P28" s="19" t="s">
        <v>60</v>
      </c>
      <c r="Q28" s="12" t="s">
        <v>60</v>
      </c>
      <c r="R28" s="19" t="s">
        <v>60</v>
      </c>
    </row>
    <row r="29" ht="12.75">
      <c r="B29" s="2"/>
    </row>
    <row r="30" spans="1:2" ht="12.75">
      <c r="A30" s="4" t="s">
        <v>59</v>
      </c>
      <c r="B30" s="2"/>
    </row>
    <row r="31" spans="1:7" ht="12.75">
      <c r="A31" s="3" t="s">
        <v>60</v>
      </c>
      <c r="B31" s="252" t="s">
        <v>63</v>
      </c>
      <c r="C31" s="235"/>
      <c r="D31" s="235"/>
      <c r="E31" s="235"/>
      <c r="F31" s="235"/>
      <c r="G31" s="235"/>
    </row>
    <row r="32" spans="1:7" ht="12.75">
      <c r="A32" s="2" t="s">
        <v>61</v>
      </c>
      <c r="B32" s="235" t="s">
        <v>103</v>
      </c>
      <c r="C32" s="240"/>
      <c r="D32" s="240"/>
      <c r="E32" s="240"/>
      <c r="F32" s="240"/>
      <c r="G32" s="240"/>
    </row>
    <row r="33" spans="1:9" ht="12.75">
      <c r="A33" s="3" t="s">
        <v>62</v>
      </c>
      <c r="B33" s="235" t="s">
        <v>64</v>
      </c>
      <c r="C33" s="240"/>
      <c r="D33" s="240"/>
      <c r="E33" s="240"/>
      <c r="F33" s="240"/>
      <c r="G33" s="240"/>
      <c r="H33" s="240"/>
      <c r="I33" s="240"/>
    </row>
  </sheetData>
  <sheetProtection/>
  <mergeCells count="4">
    <mergeCell ref="B31:G31"/>
    <mergeCell ref="B32:G32"/>
    <mergeCell ref="B33:I33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B1">
      <selection activeCell="AA3" sqref="AA3:AA4"/>
    </sheetView>
  </sheetViews>
  <sheetFormatPr defaultColWidth="9.140625" defaultRowHeight="12.75"/>
  <cols>
    <col min="1" max="1" width="5.57421875" style="0" hidden="1" customWidth="1"/>
    <col min="2" max="2" width="5.57421875" style="0" customWidth="1"/>
    <col min="3" max="3" width="10.140625" style="2" customWidth="1"/>
    <col min="4" max="4" width="27.8515625" style="0" bestFit="1" customWidth="1"/>
    <col min="5" max="5" width="12.421875" style="0" hidden="1" customWidth="1"/>
    <col min="6" max="7" width="8.7109375" style="0" hidden="1" customWidth="1"/>
    <col min="8" max="8" width="12.421875" style="0" bestFit="1" customWidth="1"/>
    <col min="9" max="10" width="8.7109375" style="0" customWidth="1"/>
    <col min="17" max="18" width="9.140625" style="125" customWidth="1"/>
    <col min="24" max="24" width="10.140625" style="0" customWidth="1"/>
    <col min="26" max="26" width="13.57421875" style="0" bestFit="1" customWidth="1"/>
    <col min="27" max="27" width="11.7109375" style="0" customWidth="1"/>
  </cols>
  <sheetData>
    <row r="1" spans="1:24" ht="12.75">
      <c r="A1" s="3" t="s">
        <v>150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ht="13.5" thickBot="1">
      <c r="Y2" s="164"/>
    </row>
    <row r="3" spans="24:27" ht="13.5" customHeight="1" thickBot="1">
      <c r="X3" s="225" t="s">
        <v>149</v>
      </c>
      <c r="Y3" s="225" t="s">
        <v>96</v>
      </c>
      <c r="Z3" s="166" t="s">
        <v>145</v>
      </c>
      <c r="AA3" s="225" t="s">
        <v>95</v>
      </c>
    </row>
    <row r="4" spans="1:27" s="13" customFormat="1" ht="13.5" thickBot="1">
      <c r="A4" s="82" t="s">
        <v>23</v>
      </c>
      <c r="B4" s="151" t="s">
        <v>23</v>
      </c>
      <c r="C4" s="152" t="s">
        <v>58</v>
      </c>
      <c r="D4" s="158" t="s">
        <v>24</v>
      </c>
      <c r="E4" s="150" t="s">
        <v>85</v>
      </c>
      <c r="F4" s="151" t="s">
        <v>86</v>
      </c>
      <c r="G4" s="150" t="s">
        <v>87</v>
      </c>
      <c r="H4" s="151" t="s">
        <v>85</v>
      </c>
      <c r="I4" s="150" t="s">
        <v>86</v>
      </c>
      <c r="J4" s="151" t="s">
        <v>87</v>
      </c>
      <c r="K4" s="150" t="s">
        <v>25</v>
      </c>
      <c r="L4" s="151" t="s">
        <v>26</v>
      </c>
      <c r="M4" s="150" t="s">
        <v>27</v>
      </c>
      <c r="N4" s="151" t="s">
        <v>28</v>
      </c>
      <c r="O4" s="150" t="s">
        <v>29</v>
      </c>
      <c r="P4" s="151" t="s">
        <v>30</v>
      </c>
      <c r="Q4" s="150" t="s">
        <v>31</v>
      </c>
      <c r="R4" s="151" t="s">
        <v>32</v>
      </c>
      <c r="S4" s="152" t="s">
        <v>33</v>
      </c>
      <c r="T4" s="151" t="s">
        <v>34</v>
      </c>
      <c r="U4" s="159" t="s">
        <v>35</v>
      </c>
      <c r="V4" s="159" t="s">
        <v>36</v>
      </c>
      <c r="W4" s="73"/>
      <c r="X4" s="219"/>
      <c r="Y4" s="219"/>
      <c r="Z4" s="167"/>
      <c r="AA4" s="219"/>
    </row>
    <row r="5" spans="1:27" ht="12.75">
      <c r="A5" s="55" t="s">
        <v>0</v>
      </c>
      <c r="B5" s="58" t="s">
        <v>0</v>
      </c>
      <c r="C5" s="20">
        <v>1</v>
      </c>
      <c r="D5" s="160" t="s">
        <v>37</v>
      </c>
      <c r="E5" s="161" t="s">
        <v>88</v>
      </c>
      <c r="F5" s="20">
        <v>523771</v>
      </c>
      <c r="G5" s="7">
        <v>224090</v>
      </c>
      <c r="H5" s="153" t="s">
        <v>130</v>
      </c>
      <c r="I5" s="7">
        <v>523771</v>
      </c>
      <c r="J5" s="20">
        <v>224090</v>
      </c>
      <c r="K5" s="141">
        <v>38.26</v>
      </c>
      <c r="L5" s="51">
        <v>38.59</v>
      </c>
      <c r="M5" s="84">
        <v>30.86</v>
      </c>
      <c r="N5" s="51">
        <v>17.51</v>
      </c>
      <c r="O5" s="84">
        <v>17.38</v>
      </c>
      <c r="P5" s="85"/>
      <c r="Q5" s="84">
        <v>29.78</v>
      </c>
      <c r="R5" s="76">
        <v>28.68</v>
      </c>
      <c r="S5" s="154">
        <v>33.8</v>
      </c>
      <c r="T5" s="76">
        <v>32.71</v>
      </c>
      <c r="U5" s="51">
        <v>37.72</v>
      </c>
      <c r="V5" s="139">
        <v>33.27</v>
      </c>
      <c r="W5" s="47"/>
      <c r="X5" s="60">
        <f>SUM(100/12)*11</f>
        <v>91.66666666666667</v>
      </c>
      <c r="Y5" s="67">
        <f>SUM(K5:V5)/10</f>
        <v>33.855999999999995</v>
      </c>
      <c r="Z5" s="67"/>
      <c r="AA5" s="62">
        <f>Y5*AA32</f>
        <v>28.100479999999994</v>
      </c>
    </row>
    <row r="6" spans="1:27" ht="12.75">
      <c r="A6" s="55" t="s">
        <v>2</v>
      </c>
      <c r="B6" s="55" t="s">
        <v>2</v>
      </c>
      <c r="C6" s="14">
        <v>3</v>
      </c>
      <c r="D6" s="110" t="s">
        <v>39</v>
      </c>
      <c r="E6" s="49" t="s">
        <v>89</v>
      </c>
      <c r="F6" s="14">
        <v>524345</v>
      </c>
      <c r="G6" s="8">
        <v>224468</v>
      </c>
      <c r="H6" s="97" t="s">
        <v>131</v>
      </c>
      <c r="I6" s="8">
        <v>524345</v>
      </c>
      <c r="J6" s="14">
        <v>224468</v>
      </c>
      <c r="K6" s="41">
        <v>30.28</v>
      </c>
      <c r="L6" s="42">
        <v>25.66</v>
      </c>
      <c r="M6" s="41">
        <v>17.95</v>
      </c>
      <c r="N6" s="42">
        <v>13.6</v>
      </c>
      <c r="O6" s="41">
        <v>10.89</v>
      </c>
      <c r="P6" s="42">
        <v>16.97</v>
      </c>
      <c r="Q6" s="41">
        <v>12.78</v>
      </c>
      <c r="R6" s="42">
        <v>18.18</v>
      </c>
      <c r="S6" s="131">
        <v>20.05</v>
      </c>
      <c r="T6" s="42">
        <v>23.57</v>
      </c>
      <c r="U6" s="42">
        <v>30.72</v>
      </c>
      <c r="V6" s="135">
        <v>26.14</v>
      </c>
      <c r="W6" s="47"/>
      <c r="X6" s="62">
        <f>SUM(100/12)*12</f>
        <v>100</v>
      </c>
      <c r="Y6" s="66">
        <f>SUM(K6:V6)/12</f>
        <v>20.565833333333334</v>
      </c>
      <c r="Z6" s="66"/>
      <c r="AA6" s="62">
        <f>Y6*AA32</f>
        <v>17.069641666666666</v>
      </c>
    </row>
    <row r="7" spans="1:27" ht="12.75">
      <c r="A7" s="55" t="s">
        <v>3</v>
      </c>
      <c r="B7" s="55" t="s">
        <v>3</v>
      </c>
      <c r="C7" s="14">
        <v>4</v>
      </c>
      <c r="D7" s="110" t="s">
        <v>40</v>
      </c>
      <c r="E7" s="49" t="s">
        <v>88</v>
      </c>
      <c r="F7" s="14">
        <v>525373</v>
      </c>
      <c r="G7" s="8">
        <v>226985</v>
      </c>
      <c r="H7" s="97" t="s">
        <v>88</v>
      </c>
      <c r="I7" s="8">
        <v>525373</v>
      </c>
      <c r="J7" s="14">
        <v>226985</v>
      </c>
      <c r="K7" s="41">
        <v>22.29</v>
      </c>
      <c r="L7" s="42">
        <v>18.47</v>
      </c>
      <c r="M7" s="41">
        <v>16.68</v>
      </c>
      <c r="N7" s="43">
        <v>13.84</v>
      </c>
      <c r="O7" s="41">
        <v>11.36</v>
      </c>
      <c r="P7" s="42">
        <v>12.4</v>
      </c>
      <c r="Q7" s="41">
        <v>11.85</v>
      </c>
      <c r="R7" s="42">
        <v>15.69</v>
      </c>
      <c r="S7" s="131">
        <v>18.07</v>
      </c>
      <c r="T7" s="42">
        <v>17.69</v>
      </c>
      <c r="U7" s="42">
        <v>29.59</v>
      </c>
      <c r="V7" s="135">
        <v>22.46</v>
      </c>
      <c r="W7" s="47"/>
      <c r="X7" s="62">
        <f aca="true" t="shared" si="0" ref="X7:X30">SUM(100/12)*12</f>
        <v>100</v>
      </c>
      <c r="Y7" s="66">
        <f>SUM(K7:V7)/12</f>
        <v>17.532500000000002</v>
      </c>
      <c r="Z7" s="66"/>
      <c r="AA7" s="62">
        <f>Y7*AA32</f>
        <v>14.551975</v>
      </c>
    </row>
    <row r="8" spans="1:27" ht="12.75">
      <c r="A8" s="55" t="s">
        <v>6</v>
      </c>
      <c r="B8" s="55" t="s">
        <v>6</v>
      </c>
      <c r="C8" s="14">
        <v>7</v>
      </c>
      <c r="D8" s="110" t="s">
        <v>43</v>
      </c>
      <c r="E8" s="49" t="s">
        <v>88</v>
      </c>
      <c r="F8" s="14">
        <v>523278</v>
      </c>
      <c r="G8" s="8">
        <v>225479</v>
      </c>
      <c r="H8" s="97" t="s">
        <v>130</v>
      </c>
      <c r="I8" s="8">
        <v>523278</v>
      </c>
      <c r="J8" s="14">
        <v>225479</v>
      </c>
      <c r="K8" s="41">
        <v>37.4</v>
      </c>
      <c r="L8" s="42">
        <v>28.94</v>
      </c>
      <c r="M8" s="41">
        <v>20.48</v>
      </c>
      <c r="N8" s="42">
        <v>19.59</v>
      </c>
      <c r="O8" s="41">
        <v>16.96</v>
      </c>
      <c r="P8" s="42">
        <v>21.14</v>
      </c>
      <c r="Q8" s="41">
        <v>21.31</v>
      </c>
      <c r="R8" s="42">
        <v>26.03</v>
      </c>
      <c r="S8" s="131">
        <v>27.55</v>
      </c>
      <c r="T8" s="42">
        <v>29.61</v>
      </c>
      <c r="U8" s="42">
        <v>38.25</v>
      </c>
      <c r="V8" s="135">
        <v>29.47</v>
      </c>
      <c r="W8" s="47"/>
      <c r="X8" s="62">
        <f>SUM(100/12)*12</f>
        <v>100</v>
      </c>
      <c r="Y8" s="66">
        <f>SUM(K8:V8)/11</f>
        <v>28.793636363636367</v>
      </c>
      <c r="Z8" s="66"/>
      <c r="AA8" s="62">
        <f>Y8*AA32</f>
        <v>23.898718181818182</v>
      </c>
    </row>
    <row r="9" spans="1:27" ht="12.75">
      <c r="A9" s="55" t="s">
        <v>9</v>
      </c>
      <c r="B9" s="55" t="s">
        <v>9</v>
      </c>
      <c r="C9" s="14">
        <v>9</v>
      </c>
      <c r="D9" s="110" t="s">
        <v>45</v>
      </c>
      <c r="E9" s="49" t="s">
        <v>88</v>
      </c>
      <c r="F9" s="14">
        <v>526652</v>
      </c>
      <c r="G9" s="8">
        <v>223438</v>
      </c>
      <c r="H9" s="97" t="s">
        <v>88</v>
      </c>
      <c r="I9" s="8">
        <v>526652</v>
      </c>
      <c r="J9" s="14">
        <v>223438</v>
      </c>
      <c r="K9" s="41">
        <v>27.49</v>
      </c>
      <c r="L9" s="42">
        <v>25.69</v>
      </c>
      <c r="M9" s="41">
        <v>19.59</v>
      </c>
      <c r="N9" s="42">
        <v>16.81</v>
      </c>
      <c r="O9" s="41" t="s">
        <v>154</v>
      </c>
      <c r="P9" s="42">
        <v>16.27</v>
      </c>
      <c r="Q9" s="41">
        <v>15.56</v>
      </c>
      <c r="R9" s="42">
        <v>18.28</v>
      </c>
      <c r="S9" s="131">
        <v>21.23</v>
      </c>
      <c r="T9" s="42">
        <v>21.72</v>
      </c>
      <c r="U9" s="42">
        <v>28.32</v>
      </c>
      <c r="V9" s="135">
        <v>23.42</v>
      </c>
      <c r="W9" s="47"/>
      <c r="X9" s="62">
        <f>SUM(100/12)*12</f>
        <v>100</v>
      </c>
      <c r="Y9" s="66">
        <f>SUM(K9:V9)/12</f>
        <v>19.531666666666666</v>
      </c>
      <c r="Z9" s="66"/>
      <c r="AA9" s="62">
        <f>Y9*AA32</f>
        <v>16.21128333333333</v>
      </c>
    </row>
    <row r="10" spans="1:27" ht="12.75">
      <c r="A10" s="55" t="s">
        <v>10</v>
      </c>
      <c r="B10" s="55" t="s">
        <v>10</v>
      </c>
      <c r="C10" s="14">
        <v>10</v>
      </c>
      <c r="D10" s="110" t="s">
        <v>46</v>
      </c>
      <c r="E10" s="49" t="s">
        <v>88</v>
      </c>
      <c r="F10" s="14">
        <v>522075</v>
      </c>
      <c r="G10" s="8">
        <v>225568</v>
      </c>
      <c r="H10" s="97" t="s">
        <v>130</v>
      </c>
      <c r="I10" s="8">
        <v>522075</v>
      </c>
      <c r="J10" s="14">
        <v>225568</v>
      </c>
      <c r="K10" s="41">
        <v>29.32</v>
      </c>
      <c r="L10" s="42">
        <v>27.28</v>
      </c>
      <c r="M10" s="41">
        <v>20.48</v>
      </c>
      <c r="N10" s="42">
        <v>12.93</v>
      </c>
      <c r="O10" s="41" t="s">
        <v>155</v>
      </c>
      <c r="P10" s="42">
        <v>16.09</v>
      </c>
      <c r="Q10" s="41">
        <v>20</v>
      </c>
      <c r="R10" s="42">
        <v>20.25</v>
      </c>
      <c r="S10" s="131">
        <v>23.34</v>
      </c>
      <c r="T10" s="42">
        <v>26.98</v>
      </c>
      <c r="U10" s="42">
        <v>31.92</v>
      </c>
      <c r="V10" s="135">
        <v>26.42</v>
      </c>
      <c r="W10" s="47"/>
      <c r="X10" s="62">
        <f>SUM(100/12)*12</f>
        <v>100</v>
      </c>
      <c r="Y10" s="66">
        <f>SUM(K10:V10)/11</f>
        <v>23.182727272727274</v>
      </c>
      <c r="Z10" s="66"/>
      <c r="AA10" s="62">
        <f>Y10*AA32</f>
        <v>19.241663636363636</v>
      </c>
    </row>
    <row r="11" spans="1:27" ht="12.75">
      <c r="A11" s="55" t="s">
        <v>11</v>
      </c>
      <c r="B11" s="55" t="s">
        <v>11</v>
      </c>
      <c r="C11" s="14">
        <v>11</v>
      </c>
      <c r="D11" s="110" t="s">
        <v>47</v>
      </c>
      <c r="E11" s="49" t="s">
        <v>88</v>
      </c>
      <c r="F11" s="14">
        <v>522126</v>
      </c>
      <c r="G11" s="8">
        <v>224862</v>
      </c>
      <c r="H11" s="97" t="s">
        <v>131</v>
      </c>
      <c r="I11" s="8">
        <v>522126</v>
      </c>
      <c r="J11" s="14">
        <v>224862</v>
      </c>
      <c r="K11" s="41">
        <v>21.49</v>
      </c>
      <c r="L11" s="42">
        <v>19.34</v>
      </c>
      <c r="M11" s="41">
        <v>14.53</v>
      </c>
      <c r="N11" s="42">
        <v>13.35</v>
      </c>
      <c r="O11" s="41">
        <v>10.76</v>
      </c>
      <c r="P11" s="24">
        <v>10.95</v>
      </c>
      <c r="Q11" s="41">
        <v>12.01</v>
      </c>
      <c r="R11" s="42">
        <v>15.37</v>
      </c>
      <c r="S11" s="131">
        <v>15.02</v>
      </c>
      <c r="T11" s="42">
        <v>18.59</v>
      </c>
      <c r="U11" s="42">
        <v>26.27</v>
      </c>
      <c r="V11" s="135">
        <v>21.9</v>
      </c>
      <c r="W11" s="47"/>
      <c r="X11" s="62">
        <f t="shared" si="0"/>
        <v>100</v>
      </c>
      <c r="Y11" s="66">
        <f>SUM(K11:V11)/12</f>
        <v>16.63166666666667</v>
      </c>
      <c r="Z11" s="66"/>
      <c r="AA11" s="62">
        <f>Y11*AA32</f>
        <v>13.804283333333336</v>
      </c>
    </row>
    <row r="12" spans="1:31" ht="12.75">
      <c r="A12" s="55" t="s">
        <v>12</v>
      </c>
      <c r="B12" s="55" t="s">
        <v>12</v>
      </c>
      <c r="C12" s="14">
        <v>12</v>
      </c>
      <c r="D12" s="110" t="s">
        <v>48</v>
      </c>
      <c r="E12" s="49" t="s">
        <v>88</v>
      </c>
      <c r="F12" s="14">
        <v>522955</v>
      </c>
      <c r="G12" s="8">
        <v>223335</v>
      </c>
      <c r="H12" s="97" t="s">
        <v>131</v>
      </c>
      <c r="I12" s="8">
        <v>522955</v>
      </c>
      <c r="J12" s="14">
        <v>223335</v>
      </c>
      <c r="K12" s="41">
        <v>19.53</v>
      </c>
      <c r="L12" s="42">
        <v>12.87</v>
      </c>
      <c r="M12" s="41">
        <v>14.78</v>
      </c>
      <c r="N12" s="42">
        <v>13.21</v>
      </c>
      <c r="O12" s="41">
        <v>10.96</v>
      </c>
      <c r="P12" s="42">
        <v>12.78</v>
      </c>
      <c r="Q12" s="41">
        <v>7.83</v>
      </c>
      <c r="R12" s="42">
        <v>14.92</v>
      </c>
      <c r="S12" s="131">
        <v>13.24</v>
      </c>
      <c r="T12" s="42">
        <v>15.19</v>
      </c>
      <c r="U12" s="42">
        <v>21.58</v>
      </c>
      <c r="V12" s="135">
        <v>22.29</v>
      </c>
      <c r="W12" s="47"/>
      <c r="X12" s="62">
        <f>SUM(100/12)*12</f>
        <v>100</v>
      </c>
      <c r="Y12" s="66">
        <f>SUM(K12:V12)/11</f>
        <v>16.289090909090906</v>
      </c>
      <c r="Z12" s="66"/>
      <c r="AA12" s="62">
        <f>Y12*AA32</f>
        <v>13.51994545454545</v>
      </c>
      <c r="AE12" s="13"/>
    </row>
    <row r="13" spans="1:27" ht="12.75">
      <c r="A13" s="55" t="s">
        <v>13</v>
      </c>
      <c r="B13" s="55" t="s">
        <v>13</v>
      </c>
      <c r="C13" s="14">
        <v>13</v>
      </c>
      <c r="D13" s="110" t="s">
        <v>49</v>
      </c>
      <c r="E13" s="49" t="s">
        <v>88</v>
      </c>
      <c r="F13" s="14">
        <v>523070</v>
      </c>
      <c r="G13" s="8">
        <v>226070</v>
      </c>
      <c r="H13" s="97" t="s">
        <v>131</v>
      </c>
      <c r="I13" s="8">
        <v>523070</v>
      </c>
      <c r="J13" s="14">
        <v>226070</v>
      </c>
      <c r="K13" s="41">
        <v>28.22</v>
      </c>
      <c r="L13" s="42">
        <v>24.25</v>
      </c>
      <c r="M13" s="41">
        <v>17.25</v>
      </c>
      <c r="N13" s="42">
        <v>11.53</v>
      </c>
      <c r="O13" s="41">
        <v>10.83</v>
      </c>
      <c r="P13" s="42">
        <v>12.06</v>
      </c>
      <c r="Q13" s="41">
        <v>14.64</v>
      </c>
      <c r="R13" s="42">
        <v>15.66</v>
      </c>
      <c r="S13" s="131">
        <v>19.06</v>
      </c>
      <c r="T13" s="42">
        <v>20.43</v>
      </c>
      <c r="U13" s="42">
        <v>30.22</v>
      </c>
      <c r="V13" s="135">
        <v>24.5</v>
      </c>
      <c r="W13" s="47"/>
      <c r="X13" s="62">
        <f>SUM(100/12)*12</f>
        <v>100</v>
      </c>
      <c r="Y13" s="66">
        <f>SUM(K13:V13)/12</f>
        <v>19.054166666666667</v>
      </c>
      <c r="Z13" s="66"/>
      <c r="AA13" s="62">
        <f>Y13*AA32</f>
        <v>15.814958333333333</v>
      </c>
    </row>
    <row r="14" spans="1:27" ht="12.75">
      <c r="A14" s="55" t="s">
        <v>17</v>
      </c>
      <c r="B14" s="55" t="s">
        <v>17</v>
      </c>
      <c r="C14" s="14">
        <v>17</v>
      </c>
      <c r="D14" s="110" t="s">
        <v>53</v>
      </c>
      <c r="E14" s="49" t="s">
        <v>88</v>
      </c>
      <c r="F14" s="14">
        <v>522700</v>
      </c>
      <c r="G14" s="8">
        <v>226550</v>
      </c>
      <c r="H14" s="97" t="s">
        <v>130</v>
      </c>
      <c r="I14" s="8">
        <v>522700</v>
      </c>
      <c r="J14" s="14">
        <v>226550</v>
      </c>
      <c r="K14" s="41">
        <v>54.27</v>
      </c>
      <c r="L14" s="42">
        <v>47.1</v>
      </c>
      <c r="M14" s="41">
        <v>39.62</v>
      </c>
      <c r="N14" s="42">
        <v>23.85</v>
      </c>
      <c r="O14" s="41">
        <v>31.53</v>
      </c>
      <c r="P14" s="42">
        <v>32.18</v>
      </c>
      <c r="Q14" s="41">
        <v>35.86</v>
      </c>
      <c r="R14" s="42">
        <v>35.75</v>
      </c>
      <c r="S14" s="131">
        <v>42.66</v>
      </c>
      <c r="T14" s="42">
        <v>42.71</v>
      </c>
      <c r="U14" s="42">
        <v>46.81</v>
      </c>
      <c r="V14" s="135">
        <v>38.87</v>
      </c>
      <c r="W14" s="47"/>
      <c r="X14" s="62">
        <f t="shared" si="0"/>
        <v>100</v>
      </c>
      <c r="Y14" s="66">
        <f>SUM(K14:V14)/12</f>
        <v>39.267500000000005</v>
      </c>
      <c r="Z14" s="66"/>
      <c r="AA14" s="62">
        <f>Y14*AA32</f>
        <v>32.592025</v>
      </c>
    </row>
    <row r="15" spans="1:27" ht="12.75">
      <c r="A15" s="55" t="s">
        <v>18</v>
      </c>
      <c r="B15" s="55" t="s">
        <v>18</v>
      </c>
      <c r="C15" s="14">
        <v>18</v>
      </c>
      <c r="D15" s="110" t="s">
        <v>54</v>
      </c>
      <c r="E15" s="49" t="s">
        <v>89</v>
      </c>
      <c r="F15" s="14">
        <v>525425</v>
      </c>
      <c r="G15" s="8">
        <v>224183</v>
      </c>
      <c r="H15" s="97" t="s">
        <v>89</v>
      </c>
      <c r="I15" s="8">
        <v>525425</v>
      </c>
      <c r="J15" s="14">
        <v>224183</v>
      </c>
      <c r="K15" s="41">
        <v>19.38</v>
      </c>
      <c r="L15" s="42">
        <v>15.98</v>
      </c>
      <c r="M15" s="41">
        <v>10.77</v>
      </c>
      <c r="N15" s="42">
        <v>7.02</v>
      </c>
      <c r="O15" s="41">
        <v>6.37</v>
      </c>
      <c r="P15" s="42">
        <v>7.43</v>
      </c>
      <c r="Q15" s="41">
        <v>6.7</v>
      </c>
      <c r="R15" s="42">
        <v>9.16</v>
      </c>
      <c r="S15" s="131">
        <v>11.42</v>
      </c>
      <c r="T15" s="42">
        <v>12.33</v>
      </c>
      <c r="U15" s="42">
        <v>21.95</v>
      </c>
      <c r="V15" s="135">
        <v>17.32</v>
      </c>
      <c r="W15" s="47"/>
      <c r="X15" s="62">
        <f t="shared" si="0"/>
        <v>100</v>
      </c>
      <c r="Y15" s="66">
        <f>SUM(K15:V15)/12</f>
        <v>12.152499999999998</v>
      </c>
      <c r="Z15" s="66"/>
      <c r="AA15" s="62">
        <f>Y15*AA32</f>
        <v>10.086574999999998</v>
      </c>
    </row>
    <row r="16" spans="1:27" ht="12.75">
      <c r="A16" s="55" t="s">
        <v>19</v>
      </c>
      <c r="B16" s="55" t="s">
        <v>19</v>
      </c>
      <c r="C16" s="14">
        <v>19</v>
      </c>
      <c r="D16" s="110" t="s">
        <v>57</v>
      </c>
      <c r="E16" s="49" t="s">
        <v>88</v>
      </c>
      <c r="F16" s="14">
        <v>522700</v>
      </c>
      <c r="G16" s="8">
        <v>226570</v>
      </c>
      <c r="H16" s="97" t="s">
        <v>130</v>
      </c>
      <c r="I16" s="8">
        <v>522700</v>
      </c>
      <c r="J16" s="14">
        <v>226570</v>
      </c>
      <c r="K16" s="41">
        <v>45.56</v>
      </c>
      <c r="L16" s="42">
        <v>32.05</v>
      </c>
      <c r="M16" s="41">
        <v>34.01</v>
      </c>
      <c r="N16" s="42">
        <v>25.81</v>
      </c>
      <c r="O16" s="41" t="s">
        <v>156</v>
      </c>
      <c r="P16" s="42">
        <v>25.71</v>
      </c>
      <c r="Q16" s="41">
        <v>27.85</v>
      </c>
      <c r="R16" s="42">
        <v>29.35</v>
      </c>
      <c r="S16" s="131">
        <v>34.93</v>
      </c>
      <c r="T16" s="42">
        <v>34.28</v>
      </c>
      <c r="U16" s="42">
        <v>34.05</v>
      </c>
      <c r="V16" s="135">
        <v>32.35</v>
      </c>
      <c r="W16" s="47"/>
      <c r="X16" s="62">
        <f>SUM(100/12)*12</f>
        <v>100</v>
      </c>
      <c r="Y16" s="66">
        <f>SUM(K16:V16)/12</f>
        <v>29.662500000000005</v>
      </c>
      <c r="Z16" s="66"/>
      <c r="AA16" s="62">
        <f>Y16*AA32</f>
        <v>24.619875000000004</v>
      </c>
    </row>
    <row r="17" spans="1:27" ht="12.75">
      <c r="A17" s="55" t="s">
        <v>21</v>
      </c>
      <c r="B17" s="55" t="s">
        <v>21</v>
      </c>
      <c r="C17" s="14">
        <v>21</v>
      </c>
      <c r="D17" s="110" t="s">
        <v>90</v>
      </c>
      <c r="E17" s="49" t="s">
        <v>88</v>
      </c>
      <c r="F17" s="14">
        <v>523128</v>
      </c>
      <c r="G17" s="8">
        <v>225677</v>
      </c>
      <c r="H17" s="97" t="s">
        <v>130</v>
      </c>
      <c r="I17" s="8">
        <v>523128</v>
      </c>
      <c r="J17" s="14">
        <v>225677</v>
      </c>
      <c r="K17" s="41">
        <v>30.38</v>
      </c>
      <c r="L17" s="42">
        <v>23.04</v>
      </c>
      <c r="M17" s="41">
        <v>16.8</v>
      </c>
      <c r="N17" s="42" t="s">
        <v>151</v>
      </c>
      <c r="O17" s="41">
        <v>15.89</v>
      </c>
      <c r="P17" s="42">
        <v>17.58</v>
      </c>
      <c r="Q17" s="41">
        <v>13.98</v>
      </c>
      <c r="R17" s="42">
        <v>19.91</v>
      </c>
      <c r="S17" s="131">
        <v>21.16</v>
      </c>
      <c r="T17" s="42">
        <v>20.67</v>
      </c>
      <c r="U17" s="42">
        <v>27.87</v>
      </c>
      <c r="V17" s="135">
        <v>27.83</v>
      </c>
      <c r="W17" s="47"/>
      <c r="X17" s="62">
        <f>SUM(100/12)*12</f>
        <v>100</v>
      </c>
      <c r="Y17" s="66">
        <f aca="true" t="shared" si="1" ref="Y17:Y30">SUM(K17:V17)/12</f>
        <v>19.5925</v>
      </c>
      <c r="Z17" s="66"/>
      <c r="AA17" s="62">
        <f>Y17*AA32</f>
        <v>16.261775</v>
      </c>
    </row>
    <row r="18" spans="1:27" ht="13.5" thickBot="1">
      <c r="A18" s="56" t="s">
        <v>22</v>
      </c>
      <c r="B18" s="55" t="s">
        <v>22</v>
      </c>
      <c r="C18" s="14">
        <v>22</v>
      </c>
      <c r="D18" s="110" t="s">
        <v>55</v>
      </c>
      <c r="E18" s="49" t="s">
        <v>88</v>
      </c>
      <c r="F18" s="14">
        <v>523360</v>
      </c>
      <c r="G18" s="8">
        <v>224786</v>
      </c>
      <c r="H18" s="97" t="s">
        <v>130</v>
      </c>
      <c r="I18" s="8">
        <v>523360</v>
      </c>
      <c r="J18" s="14">
        <v>224786</v>
      </c>
      <c r="K18" s="41">
        <v>28.04</v>
      </c>
      <c r="L18" s="42">
        <v>25.66</v>
      </c>
      <c r="M18" s="41">
        <v>19.01</v>
      </c>
      <c r="N18" s="42" t="s">
        <v>152</v>
      </c>
      <c r="O18" s="41" t="s">
        <v>157</v>
      </c>
      <c r="P18" s="42">
        <v>15.07</v>
      </c>
      <c r="Q18" s="41">
        <v>12.88</v>
      </c>
      <c r="R18" s="42">
        <v>20.02</v>
      </c>
      <c r="S18" s="131">
        <v>21.33</v>
      </c>
      <c r="T18" s="42">
        <v>25.37</v>
      </c>
      <c r="U18" s="42">
        <v>30.78</v>
      </c>
      <c r="V18" s="135">
        <v>27.13</v>
      </c>
      <c r="W18" s="47"/>
      <c r="X18" s="62">
        <f t="shared" si="0"/>
        <v>100</v>
      </c>
      <c r="Y18" s="66">
        <f t="shared" si="1"/>
        <v>18.774166666666666</v>
      </c>
      <c r="Z18" s="66"/>
      <c r="AA18" s="62">
        <f>Y18*AA32</f>
        <v>15.582558333333331</v>
      </c>
    </row>
    <row r="19" spans="1:27" ht="12.75">
      <c r="A19" s="8"/>
      <c r="B19" s="55" t="s">
        <v>116</v>
      </c>
      <c r="C19" s="14">
        <v>23</v>
      </c>
      <c r="D19" s="110" t="s">
        <v>115</v>
      </c>
      <c r="E19" s="49"/>
      <c r="F19" s="8"/>
      <c r="G19" s="8"/>
      <c r="H19" s="97" t="s">
        <v>130</v>
      </c>
      <c r="I19" s="8">
        <v>523014</v>
      </c>
      <c r="J19" s="14">
        <v>226029</v>
      </c>
      <c r="K19" s="41">
        <v>32.25</v>
      </c>
      <c r="L19" s="42">
        <v>25.6</v>
      </c>
      <c r="M19" s="41">
        <v>26.81</v>
      </c>
      <c r="N19" s="42">
        <v>30.74</v>
      </c>
      <c r="O19" s="41" t="s">
        <v>158</v>
      </c>
      <c r="P19" s="42">
        <v>31.5</v>
      </c>
      <c r="Q19" s="41">
        <v>16.51</v>
      </c>
      <c r="R19" s="42">
        <v>31.38</v>
      </c>
      <c r="S19" s="131">
        <v>30.65</v>
      </c>
      <c r="T19" s="42">
        <v>28.68</v>
      </c>
      <c r="U19" s="42">
        <v>39.49</v>
      </c>
      <c r="V19" s="135">
        <v>34.52</v>
      </c>
      <c r="W19" s="47"/>
      <c r="X19" s="62">
        <f t="shared" si="0"/>
        <v>100</v>
      </c>
      <c r="Y19" s="66">
        <f t="shared" si="1"/>
        <v>27.344166666666663</v>
      </c>
      <c r="Z19" s="66"/>
      <c r="AA19" s="62">
        <f>Y19*AA32</f>
        <v>22.69565833333333</v>
      </c>
    </row>
    <row r="20" spans="1:27" ht="12.75">
      <c r="A20" s="8"/>
      <c r="B20" s="55" t="s">
        <v>117</v>
      </c>
      <c r="C20" s="14">
        <v>24</v>
      </c>
      <c r="D20" s="110" t="s">
        <v>108</v>
      </c>
      <c r="E20" s="49"/>
      <c r="F20" s="8"/>
      <c r="G20" s="8"/>
      <c r="H20" s="97" t="s">
        <v>88</v>
      </c>
      <c r="I20" s="8">
        <v>525987</v>
      </c>
      <c r="J20" s="14">
        <v>226368</v>
      </c>
      <c r="K20" s="41">
        <v>37.21</v>
      </c>
      <c r="L20" s="42">
        <v>33.18</v>
      </c>
      <c r="M20" s="41">
        <v>23.75</v>
      </c>
      <c r="N20" s="42">
        <v>20.67</v>
      </c>
      <c r="O20" s="41">
        <v>21.12</v>
      </c>
      <c r="P20" s="42">
        <v>24.77</v>
      </c>
      <c r="Q20" s="41">
        <v>24.07</v>
      </c>
      <c r="R20" s="42">
        <v>30.19</v>
      </c>
      <c r="S20" s="131">
        <v>32.3</v>
      </c>
      <c r="T20" s="42">
        <v>30.69</v>
      </c>
      <c r="U20" s="42">
        <v>35.22</v>
      </c>
      <c r="V20" s="135">
        <v>27.01</v>
      </c>
      <c r="W20" s="47"/>
      <c r="X20" s="62">
        <f t="shared" si="0"/>
        <v>100</v>
      </c>
      <c r="Y20" s="66">
        <f t="shared" si="1"/>
        <v>28.34833333333333</v>
      </c>
      <c r="Z20" s="66"/>
      <c r="AA20" s="62">
        <f>Y20*AA32</f>
        <v>23.529116666666663</v>
      </c>
    </row>
    <row r="21" spans="1:27" ht="12.75">
      <c r="A21" s="8"/>
      <c r="B21" s="55" t="s">
        <v>119</v>
      </c>
      <c r="C21" s="14">
        <v>26</v>
      </c>
      <c r="D21" s="110" t="s">
        <v>110</v>
      </c>
      <c r="E21" s="49"/>
      <c r="F21" s="8"/>
      <c r="G21" s="8"/>
      <c r="H21" s="97" t="s">
        <v>130</v>
      </c>
      <c r="I21" s="8">
        <v>524542</v>
      </c>
      <c r="J21" s="14">
        <v>225654</v>
      </c>
      <c r="K21" s="41">
        <v>26.85</v>
      </c>
      <c r="L21" s="42">
        <v>25.32</v>
      </c>
      <c r="M21" s="41">
        <v>17.65</v>
      </c>
      <c r="N21" s="42">
        <v>12.67</v>
      </c>
      <c r="O21" s="41">
        <v>9.46</v>
      </c>
      <c r="P21" s="42">
        <v>10.78</v>
      </c>
      <c r="Q21" s="41">
        <v>11.83</v>
      </c>
      <c r="R21" s="42">
        <v>15.52</v>
      </c>
      <c r="S21" s="131">
        <v>13.87</v>
      </c>
      <c r="T21" s="42">
        <v>19.87</v>
      </c>
      <c r="U21" s="42"/>
      <c r="V21" s="135">
        <v>22.67</v>
      </c>
      <c r="W21" s="47"/>
      <c r="X21" s="62">
        <f>SUM(100/12)*11</f>
        <v>91.66666666666667</v>
      </c>
      <c r="Y21" s="66">
        <f t="shared" si="1"/>
        <v>15.540833333333333</v>
      </c>
      <c r="Z21" s="66"/>
      <c r="AA21" s="62">
        <f>Y21*AA32</f>
        <v>12.898891666666666</v>
      </c>
    </row>
    <row r="22" spans="2:28" ht="12.75">
      <c r="B22" s="55" t="s">
        <v>121</v>
      </c>
      <c r="C22" s="14">
        <v>28</v>
      </c>
      <c r="D22" s="110" t="s">
        <v>112</v>
      </c>
      <c r="E22" s="47"/>
      <c r="F22" s="47"/>
      <c r="G22" s="47"/>
      <c r="H22" s="97" t="s">
        <v>130</v>
      </c>
      <c r="I22" s="52">
        <v>526078</v>
      </c>
      <c r="J22" s="14">
        <v>224818</v>
      </c>
      <c r="K22" s="75">
        <v>29.82</v>
      </c>
      <c r="L22" s="62">
        <v>24.38</v>
      </c>
      <c r="M22" s="63">
        <v>17.34</v>
      </c>
      <c r="N22" s="43">
        <v>14.75</v>
      </c>
      <c r="O22" s="63">
        <v>14.07</v>
      </c>
      <c r="P22" s="62">
        <v>16.85</v>
      </c>
      <c r="Q22" s="41">
        <v>14.18</v>
      </c>
      <c r="R22" s="42">
        <v>18.27</v>
      </c>
      <c r="S22" s="71">
        <v>18.29</v>
      </c>
      <c r="T22" s="42">
        <v>20.16</v>
      </c>
      <c r="U22" s="62">
        <v>31.25</v>
      </c>
      <c r="V22" s="66">
        <v>25.77</v>
      </c>
      <c r="W22" s="47"/>
      <c r="X22" s="62">
        <f t="shared" si="0"/>
        <v>100</v>
      </c>
      <c r="Y22" s="66">
        <f t="shared" si="1"/>
        <v>20.427500000000002</v>
      </c>
      <c r="Z22" s="66"/>
      <c r="AA22" s="62">
        <f>Y22*AA32</f>
        <v>16.954825</v>
      </c>
      <c r="AB22" s="5"/>
    </row>
    <row r="23" spans="1:27" s="126" customFormat="1" ht="12.75">
      <c r="A23" s="134" t="s">
        <v>20</v>
      </c>
      <c r="B23" s="134" t="s">
        <v>20</v>
      </c>
      <c r="C23" s="24">
        <v>31</v>
      </c>
      <c r="D23" s="132" t="s">
        <v>107</v>
      </c>
      <c r="E23" s="133" t="s">
        <v>88</v>
      </c>
      <c r="F23" s="24">
        <v>522710</v>
      </c>
      <c r="G23" s="23">
        <v>226550</v>
      </c>
      <c r="H23" s="130" t="s">
        <v>130</v>
      </c>
      <c r="I23" s="23">
        <v>525160</v>
      </c>
      <c r="J23" s="24">
        <v>223069</v>
      </c>
      <c r="K23" s="41">
        <v>22</v>
      </c>
      <c r="L23" s="42">
        <v>25.09</v>
      </c>
      <c r="M23" s="41">
        <v>16.06</v>
      </c>
      <c r="N23" s="42">
        <v>12.92</v>
      </c>
      <c r="O23" s="41" t="s">
        <v>159</v>
      </c>
      <c r="P23" s="42">
        <v>14.47</v>
      </c>
      <c r="Q23" s="41">
        <v>13.79</v>
      </c>
      <c r="R23" s="42">
        <v>17.03</v>
      </c>
      <c r="S23" s="131">
        <v>18.72</v>
      </c>
      <c r="T23" s="62">
        <v>22.43</v>
      </c>
      <c r="U23" s="42">
        <v>28.69</v>
      </c>
      <c r="V23" s="135">
        <v>24.96</v>
      </c>
      <c r="X23" s="42">
        <f t="shared" si="0"/>
        <v>100</v>
      </c>
      <c r="Y23" s="135">
        <f t="shared" si="1"/>
        <v>18.013333333333335</v>
      </c>
      <c r="Z23" s="135"/>
      <c r="AA23" s="62">
        <f>Y23*AA32</f>
        <v>14.951066666666668</v>
      </c>
    </row>
    <row r="24" spans="1:27" ht="12.75">
      <c r="A24" s="8"/>
      <c r="B24" s="55"/>
      <c r="C24" s="14">
        <v>34</v>
      </c>
      <c r="D24" s="127" t="s">
        <v>134</v>
      </c>
      <c r="E24" s="49"/>
      <c r="F24" s="8"/>
      <c r="G24" s="8"/>
      <c r="H24" s="97" t="s">
        <v>88</v>
      </c>
      <c r="I24" s="8">
        <v>523697</v>
      </c>
      <c r="J24" s="14">
        <v>225920</v>
      </c>
      <c r="K24" s="75">
        <v>60.58</v>
      </c>
      <c r="L24" s="42">
        <v>59.2</v>
      </c>
      <c r="M24" s="41">
        <v>21.15</v>
      </c>
      <c r="N24" s="42">
        <v>29.66</v>
      </c>
      <c r="O24" s="41">
        <v>36.15</v>
      </c>
      <c r="P24" s="42">
        <v>46.53</v>
      </c>
      <c r="Q24" s="41">
        <v>42.37</v>
      </c>
      <c r="R24" s="42">
        <v>49.78</v>
      </c>
      <c r="S24" s="131">
        <v>44.47</v>
      </c>
      <c r="T24" s="42">
        <v>49.48</v>
      </c>
      <c r="U24" s="42">
        <v>57.69</v>
      </c>
      <c r="V24" s="135">
        <v>43.81</v>
      </c>
      <c r="W24" s="47"/>
      <c r="X24" s="62">
        <f t="shared" si="0"/>
        <v>100</v>
      </c>
      <c r="Y24" s="66">
        <f t="shared" si="1"/>
        <v>45.0725</v>
      </c>
      <c r="Z24" s="66"/>
      <c r="AA24" s="62">
        <f>Y24*AA32</f>
        <v>37.410174999999995</v>
      </c>
    </row>
    <row r="25" spans="1:27" ht="12.75">
      <c r="A25" s="8"/>
      <c r="B25" s="55"/>
      <c r="C25" s="14">
        <v>35</v>
      </c>
      <c r="D25" s="127" t="s">
        <v>135</v>
      </c>
      <c r="E25" s="49"/>
      <c r="F25" s="8"/>
      <c r="G25" s="8"/>
      <c r="H25" s="97" t="s">
        <v>88</v>
      </c>
      <c r="I25" s="8">
        <v>527020</v>
      </c>
      <c r="J25" s="14">
        <v>221097</v>
      </c>
      <c r="K25" s="75">
        <v>26.4</v>
      </c>
      <c r="L25" s="42">
        <v>23.13</v>
      </c>
      <c r="M25" s="41">
        <v>19.08</v>
      </c>
      <c r="N25" s="42" t="s">
        <v>153</v>
      </c>
      <c r="O25" s="41">
        <v>16.5</v>
      </c>
      <c r="P25" s="42">
        <v>18.16</v>
      </c>
      <c r="Q25" s="41">
        <v>17.56</v>
      </c>
      <c r="R25" s="42">
        <v>21.61</v>
      </c>
      <c r="S25" s="131">
        <v>22.86</v>
      </c>
      <c r="T25" s="42">
        <v>21.77</v>
      </c>
      <c r="U25" s="42">
        <v>25.62</v>
      </c>
      <c r="V25" s="135">
        <v>23.74</v>
      </c>
      <c r="W25" s="47"/>
      <c r="X25" s="62">
        <f>SUM(100/12)*12</f>
        <v>100</v>
      </c>
      <c r="Y25" s="66">
        <f t="shared" si="1"/>
        <v>19.702500000000004</v>
      </c>
      <c r="Z25" s="66"/>
      <c r="AA25" s="62">
        <f>Y25*AA32</f>
        <v>16.353075000000004</v>
      </c>
    </row>
    <row r="26" spans="1:27" ht="12.75">
      <c r="A26" s="8"/>
      <c r="B26" s="55"/>
      <c r="C26" s="14">
        <v>36</v>
      </c>
      <c r="D26" s="127" t="s">
        <v>140</v>
      </c>
      <c r="E26" s="49"/>
      <c r="F26" s="8"/>
      <c r="G26" s="8"/>
      <c r="H26" s="97" t="s">
        <v>130</v>
      </c>
      <c r="I26" s="8">
        <v>523923</v>
      </c>
      <c r="J26" s="14">
        <v>224329</v>
      </c>
      <c r="K26" s="41">
        <v>31.64</v>
      </c>
      <c r="L26" s="42">
        <v>27.13</v>
      </c>
      <c r="M26" s="41">
        <v>42.16</v>
      </c>
      <c r="N26" s="42">
        <v>16.68</v>
      </c>
      <c r="O26" s="41">
        <v>14.67</v>
      </c>
      <c r="P26" s="42">
        <v>15.01</v>
      </c>
      <c r="Q26" s="41">
        <v>15.8</v>
      </c>
      <c r="R26" s="42">
        <v>20.72</v>
      </c>
      <c r="S26" s="131">
        <v>23.16</v>
      </c>
      <c r="T26" s="42">
        <v>25.49</v>
      </c>
      <c r="U26" s="42">
        <v>33.2</v>
      </c>
      <c r="V26" s="135">
        <v>29.48</v>
      </c>
      <c r="W26" s="47"/>
      <c r="X26" s="62">
        <f t="shared" si="0"/>
        <v>100</v>
      </c>
      <c r="Y26" s="66">
        <f t="shared" si="1"/>
        <v>24.595</v>
      </c>
      <c r="Z26" s="66"/>
      <c r="AA26" s="62">
        <f>Y26*AA32</f>
        <v>20.413849999999996</v>
      </c>
    </row>
    <row r="27" spans="1:27" ht="12.75">
      <c r="A27" s="8"/>
      <c r="B27" s="55"/>
      <c r="C27" s="14">
        <v>37</v>
      </c>
      <c r="D27" s="127" t="s">
        <v>142</v>
      </c>
      <c r="E27" s="49"/>
      <c r="F27" s="8"/>
      <c r="G27" s="8"/>
      <c r="H27" s="97" t="s">
        <v>130</v>
      </c>
      <c r="I27" s="8">
        <v>522608</v>
      </c>
      <c r="J27" s="14">
        <v>225880</v>
      </c>
      <c r="K27" s="41">
        <v>26.55</v>
      </c>
      <c r="L27" s="42">
        <v>23.31</v>
      </c>
      <c r="M27" s="41">
        <v>18.18</v>
      </c>
      <c r="N27" s="42">
        <v>16.26</v>
      </c>
      <c r="O27" s="41" t="s">
        <v>160</v>
      </c>
      <c r="P27" s="42">
        <v>13.46</v>
      </c>
      <c r="Q27" s="41">
        <v>12.14</v>
      </c>
      <c r="R27" s="42">
        <v>17.32</v>
      </c>
      <c r="S27" s="131">
        <v>20.18</v>
      </c>
      <c r="T27" s="42" t="s">
        <v>162</v>
      </c>
      <c r="U27" s="42">
        <v>30.02</v>
      </c>
      <c r="V27" s="135">
        <v>31.37</v>
      </c>
      <c r="W27" s="47"/>
      <c r="X27" s="62">
        <f t="shared" si="0"/>
        <v>100</v>
      </c>
      <c r="Y27" s="66">
        <f t="shared" si="1"/>
        <v>17.39916666666667</v>
      </c>
      <c r="Z27" s="66"/>
      <c r="AA27" s="62">
        <f>Y27*AA32</f>
        <v>14.441308333333335</v>
      </c>
    </row>
    <row r="28" spans="1:27" ht="12.75">
      <c r="A28" s="8"/>
      <c r="B28" s="55"/>
      <c r="C28" s="14">
        <v>38</v>
      </c>
      <c r="D28" s="127" t="s">
        <v>143</v>
      </c>
      <c r="E28" s="49"/>
      <c r="F28" s="8"/>
      <c r="G28" s="8"/>
      <c r="H28" s="97" t="s">
        <v>130</v>
      </c>
      <c r="I28" s="8">
        <v>523406</v>
      </c>
      <c r="J28" s="14">
        <v>225035</v>
      </c>
      <c r="K28" s="41"/>
      <c r="L28" s="42">
        <v>24.42</v>
      </c>
      <c r="M28" s="41">
        <v>21.93</v>
      </c>
      <c r="N28" s="42">
        <v>20.12</v>
      </c>
      <c r="O28" s="41">
        <v>17.6</v>
      </c>
      <c r="P28" s="42">
        <v>19.7</v>
      </c>
      <c r="Q28" s="41">
        <v>17.25</v>
      </c>
      <c r="R28" s="42">
        <v>24.97</v>
      </c>
      <c r="S28" s="131"/>
      <c r="T28" s="42">
        <v>21.53</v>
      </c>
      <c r="U28" s="42">
        <v>31.23</v>
      </c>
      <c r="V28" s="135"/>
      <c r="W28" s="47"/>
      <c r="X28" s="62">
        <f>SUM(100/12)*9</f>
        <v>75</v>
      </c>
      <c r="Y28" s="66">
        <f t="shared" si="1"/>
        <v>16.5625</v>
      </c>
      <c r="Z28" s="66"/>
      <c r="AA28" s="62">
        <f>Y28*AA32</f>
        <v>13.746875</v>
      </c>
    </row>
    <row r="29" spans="1:27" ht="12.75">
      <c r="A29" s="8"/>
      <c r="B29" s="55"/>
      <c r="C29" s="14">
        <v>39</v>
      </c>
      <c r="D29" s="127" t="s">
        <v>148</v>
      </c>
      <c r="E29" s="49"/>
      <c r="F29" s="8"/>
      <c r="G29" s="8"/>
      <c r="H29" s="97" t="s">
        <v>130</v>
      </c>
      <c r="I29" s="8">
        <v>523319</v>
      </c>
      <c r="J29" s="14">
        <v>225021</v>
      </c>
      <c r="K29" s="75">
        <v>36.35</v>
      </c>
      <c r="L29" s="42">
        <v>30.21</v>
      </c>
      <c r="M29" s="41">
        <v>22.43</v>
      </c>
      <c r="N29" s="42">
        <v>16.87</v>
      </c>
      <c r="O29" s="41">
        <v>16.77</v>
      </c>
      <c r="P29" s="42">
        <v>19.57</v>
      </c>
      <c r="Q29" s="41">
        <v>20.01</v>
      </c>
      <c r="R29" s="42">
        <v>26.88</v>
      </c>
      <c r="S29" s="131">
        <v>23.46</v>
      </c>
      <c r="T29" s="42">
        <v>27.27</v>
      </c>
      <c r="U29" s="42">
        <v>35.2</v>
      </c>
      <c r="V29" s="135">
        <v>28.46</v>
      </c>
      <c r="W29" s="47"/>
      <c r="X29" s="62">
        <f>SUM(100/12)*12</f>
        <v>100</v>
      </c>
      <c r="Y29" s="66">
        <f t="shared" si="1"/>
        <v>25.290000000000003</v>
      </c>
      <c r="Z29" s="66"/>
      <c r="AA29" s="62">
        <f>Y29*AA32</f>
        <v>20.9907</v>
      </c>
    </row>
    <row r="30" spans="1:27" ht="13.5" thickBot="1">
      <c r="A30" s="8"/>
      <c r="B30" s="56"/>
      <c r="C30" s="15">
        <v>40</v>
      </c>
      <c r="D30" s="162" t="s">
        <v>144</v>
      </c>
      <c r="E30" s="50"/>
      <c r="F30" s="11"/>
      <c r="G30" s="11"/>
      <c r="H30" s="128" t="s">
        <v>88</v>
      </c>
      <c r="I30" s="11">
        <v>524097</v>
      </c>
      <c r="J30" s="15">
        <v>222765</v>
      </c>
      <c r="K30" s="137">
        <v>34.57</v>
      </c>
      <c r="L30" s="45">
        <v>26.21</v>
      </c>
      <c r="M30" s="44">
        <v>21.98</v>
      </c>
      <c r="N30" s="45">
        <v>20.83</v>
      </c>
      <c r="O30" s="44" t="s">
        <v>161</v>
      </c>
      <c r="P30" s="45">
        <v>19.43</v>
      </c>
      <c r="Q30" s="44">
        <v>22.55</v>
      </c>
      <c r="R30" s="45">
        <v>25.76</v>
      </c>
      <c r="S30" s="163">
        <v>29.3</v>
      </c>
      <c r="T30" s="45">
        <v>25.41</v>
      </c>
      <c r="U30" s="45">
        <v>30.78</v>
      </c>
      <c r="V30" s="140">
        <v>29.64</v>
      </c>
      <c r="W30" s="47"/>
      <c r="X30" s="64">
        <f t="shared" si="0"/>
        <v>100</v>
      </c>
      <c r="Y30" s="136">
        <f t="shared" si="1"/>
        <v>23.87166666666667</v>
      </c>
      <c r="Z30" s="136"/>
      <c r="AA30" s="64">
        <f>Y30*AA32</f>
        <v>19.813483333333334</v>
      </c>
    </row>
    <row r="31" spans="1:27" ht="12.75">
      <c r="A31" s="8"/>
      <c r="B31" s="8"/>
      <c r="C31" s="8"/>
      <c r="D31" s="126"/>
      <c r="E31" s="49"/>
      <c r="F31" s="8"/>
      <c r="G31" s="8"/>
      <c r="H31" s="49"/>
      <c r="I31" s="8"/>
      <c r="J31" s="8"/>
      <c r="K31" s="75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X31" s="63"/>
      <c r="Y31" s="63"/>
      <c r="Z31" s="63"/>
      <c r="AA31" s="63"/>
    </row>
    <row r="32" spans="2:28" ht="13.5" thickBot="1">
      <c r="B32" s="8"/>
      <c r="C32" s="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75"/>
      <c r="O32" s="47"/>
      <c r="P32" s="47"/>
      <c r="Q32" s="126"/>
      <c r="R32" s="126"/>
      <c r="S32" s="47"/>
      <c r="T32" s="41"/>
      <c r="U32" s="47"/>
      <c r="V32" s="47"/>
      <c r="W32" s="47"/>
      <c r="X32" s="47"/>
      <c r="Y32" s="63"/>
      <c r="Z32" s="63"/>
      <c r="AA32" s="143">
        <v>0.83</v>
      </c>
      <c r="AB32" s="99" t="s">
        <v>104</v>
      </c>
    </row>
    <row r="33" spans="3:27" ht="13.5" thickTop="1">
      <c r="C33" s="4" t="s">
        <v>59</v>
      </c>
      <c r="D33" s="125"/>
      <c r="J33" s="52"/>
      <c r="K33" s="75"/>
      <c r="L33" s="75"/>
      <c r="M33" s="75"/>
      <c r="N33" s="75"/>
      <c r="O33" s="75"/>
      <c r="P33" s="75"/>
      <c r="Q33" s="75"/>
      <c r="R33" s="75"/>
      <c r="S33" s="75"/>
      <c r="T33" s="41"/>
      <c r="U33" s="75"/>
      <c r="V33" s="75"/>
      <c r="W33" s="77"/>
      <c r="X33" s="52"/>
      <c r="Y33" s="81"/>
      <c r="Z33" s="81"/>
      <c r="AA33" s="81"/>
    </row>
    <row r="34" spans="3:27" ht="12.75">
      <c r="C34" s="68" t="s">
        <v>60</v>
      </c>
      <c r="D34" s="125" t="s">
        <v>136</v>
      </c>
      <c r="J34" s="52"/>
      <c r="K34" s="75"/>
      <c r="L34" s="75"/>
      <c r="M34" s="75"/>
      <c r="N34" s="75"/>
      <c r="O34" s="75"/>
      <c r="P34" s="75"/>
      <c r="Q34" s="75"/>
      <c r="R34" s="75"/>
      <c r="S34" s="75"/>
      <c r="T34" s="41"/>
      <c r="U34" s="75"/>
      <c r="V34" s="75"/>
      <c r="W34" s="77"/>
      <c r="X34" s="52"/>
      <c r="Y34" s="81"/>
      <c r="Z34" s="81"/>
      <c r="AA34" s="81"/>
    </row>
    <row r="35" spans="3:27" ht="12.75">
      <c r="C35" s="53" t="s">
        <v>61</v>
      </c>
      <c r="D35" s="127" t="s">
        <v>103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27"/>
      <c r="R35" s="127"/>
      <c r="S35" s="77"/>
      <c r="T35" s="41"/>
      <c r="U35" s="77"/>
      <c r="V35" s="77"/>
      <c r="W35" s="77"/>
      <c r="X35" s="77"/>
      <c r="Y35" s="77"/>
      <c r="Z35" s="77"/>
      <c r="AA35" s="77"/>
    </row>
    <row r="36" spans="3:27" ht="12.75">
      <c r="C36" s="53" t="s">
        <v>62</v>
      </c>
      <c r="D36" s="127" t="s">
        <v>64</v>
      </c>
      <c r="E36" s="78"/>
      <c r="F36" s="78"/>
      <c r="G36" s="78"/>
      <c r="H36" s="78"/>
      <c r="I36" s="78"/>
      <c r="J36" s="52"/>
      <c r="K36" s="75"/>
      <c r="L36" s="75"/>
      <c r="M36" s="75"/>
      <c r="N36" s="75"/>
      <c r="O36" s="75"/>
      <c r="P36" s="77"/>
      <c r="Q36" s="127"/>
      <c r="R36" s="127"/>
      <c r="S36" s="77"/>
      <c r="T36" s="63"/>
      <c r="U36" s="77"/>
      <c r="V36" s="77"/>
      <c r="W36" s="77"/>
      <c r="X36" s="77"/>
      <c r="Y36" s="77"/>
      <c r="Z36" s="77"/>
      <c r="AA36" s="77"/>
    </row>
    <row r="37" spans="3:27" ht="12.75">
      <c r="C37" s="53" t="s">
        <v>100</v>
      </c>
      <c r="D37" s="127" t="s">
        <v>101</v>
      </c>
      <c r="E37" s="77"/>
      <c r="F37" s="77"/>
      <c r="G37" s="77"/>
      <c r="H37" s="77"/>
      <c r="I37" s="77"/>
      <c r="J37" s="52"/>
      <c r="K37" s="75"/>
      <c r="L37" s="75"/>
      <c r="M37" s="75"/>
      <c r="N37" s="75"/>
      <c r="O37" s="75"/>
      <c r="P37" s="77"/>
      <c r="Q37" s="127"/>
      <c r="R37" s="127"/>
      <c r="S37" s="77"/>
      <c r="T37" s="41"/>
      <c r="U37" s="77"/>
      <c r="V37" s="77"/>
      <c r="W37" s="77"/>
      <c r="X37" s="77"/>
      <c r="Y37" s="77"/>
      <c r="Z37" s="77"/>
      <c r="AA37" s="77"/>
    </row>
    <row r="38" spans="3:27" ht="12.75">
      <c r="C38" s="53" t="s">
        <v>104</v>
      </c>
      <c r="D38" s="127" t="s">
        <v>126</v>
      </c>
      <c r="E38" s="77"/>
      <c r="F38" s="77"/>
      <c r="G38" s="77"/>
      <c r="H38" s="77"/>
      <c r="I38" s="77"/>
      <c r="J38" s="52"/>
      <c r="K38" s="75"/>
      <c r="L38" s="75"/>
      <c r="M38" s="75"/>
      <c r="N38" s="75"/>
      <c r="O38" s="75"/>
      <c r="P38" s="77"/>
      <c r="Q38" s="127"/>
      <c r="R38" s="127"/>
      <c r="S38" s="77"/>
      <c r="T38" s="41"/>
      <c r="U38" s="77"/>
      <c r="V38" s="77"/>
      <c r="W38" s="77"/>
      <c r="X38" s="77"/>
      <c r="Y38" s="77"/>
      <c r="Z38" s="77"/>
      <c r="AA38" s="77"/>
    </row>
    <row r="39" spans="3:20" ht="12.75">
      <c r="C39" s="149"/>
      <c r="D39" s="127" t="s">
        <v>139</v>
      </c>
      <c r="T39" s="41"/>
    </row>
    <row r="40" ht="12.75">
      <c r="T40" s="41"/>
    </row>
  </sheetData>
  <sheetProtection/>
  <mergeCells count="3">
    <mergeCell ref="X3:X4"/>
    <mergeCell ref="Y3:Y4"/>
    <mergeCell ref="AA3:AA4"/>
  </mergeCells>
  <printOptions/>
  <pageMargins left="0.7" right="0.7" top="0.75" bottom="0.75" header="0.3" footer="0.3"/>
  <pageSetup horizontalDpi="600" verticalDpi="600" orientation="portrait" paperSize="9" r:id="rId1"/>
  <ignoredErrors>
    <ignoredError sqref="X5:Y7 X9 X8 X11 X10 X13:Y20 X12 X29:Y30 Y21:Y28" formulaRange="1"/>
    <ignoredError sqref="Y8:Y11 Y12 X21:X2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B1">
      <selection activeCell="AA3" sqref="AA3:AA4"/>
    </sheetView>
  </sheetViews>
  <sheetFormatPr defaultColWidth="9.140625" defaultRowHeight="12.75"/>
  <cols>
    <col min="1" max="1" width="5.57421875" style="0" hidden="1" customWidth="1"/>
    <col min="2" max="2" width="5.57421875" style="0" customWidth="1"/>
    <col min="3" max="3" width="10.140625" style="2" customWidth="1"/>
    <col min="4" max="4" width="27.8515625" style="0" customWidth="1"/>
    <col min="5" max="5" width="12.421875" style="0" hidden="1" customWidth="1"/>
    <col min="6" max="7" width="8.7109375" style="0" hidden="1" customWidth="1"/>
    <col min="8" max="8" width="12.421875" style="0" customWidth="1"/>
    <col min="9" max="10" width="8.7109375" style="0" customWidth="1"/>
    <col min="17" max="18" width="9.140625" style="125" customWidth="1"/>
    <col min="24" max="24" width="10.140625" style="0" customWidth="1"/>
    <col min="26" max="26" width="13.57421875" style="0" bestFit="1" customWidth="1"/>
    <col min="27" max="27" width="10.140625" style="0" customWidth="1"/>
  </cols>
  <sheetData>
    <row r="1" spans="1:24" ht="12.75">
      <c r="A1" s="3" t="s">
        <v>137</v>
      </c>
      <c r="B1" s="226" t="s">
        <v>141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3"/>
    </row>
    <row r="2" spans="22:25" ht="13.5" thickBot="1">
      <c r="V2" s="2"/>
      <c r="Y2" s="164"/>
    </row>
    <row r="3" spans="24:27" ht="13.5" customHeight="1" thickBot="1">
      <c r="X3" s="225" t="s">
        <v>149</v>
      </c>
      <c r="Y3" s="225" t="s">
        <v>96</v>
      </c>
      <c r="Z3" s="166" t="s">
        <v>145</v>
      </c>
      <c r="AA3" s="225" t="s">
        <v>95</v>
      </c>
    </row>
    <row r="4" spans="1:27" s="13" customFormat="1" ht="13.5" thickBot="1">
      <c r="A4" s="82" t="s">
        <v>23</v>
      </c>
      <c r="B4" s="151" t="s">
        <v>23</v>
      </c>
      <c r="C4" s="152" t="s">
        <v>58</v>
      </c>
      <c r="D4" s="158" t="s">
        <v>24</v>
      </c>
      <c r="E4" s="150" t="s">
        <v>85</v>
      </c>
      <c r="F4" s="151" t="s">
        <v>86</v>
      </c>
      <c r="G4" s="150" t="s">
        <v>87</v>
      </c>
      <c r="H4" s="151" t="s">
        <v>85</v>
      </c>
      <c r="I4" s="150" t="s">
        <v>86</v>
      </c>
      <c r="J4" s="151" t="s">
        <v>87</v>
      </c>
      <c r="K4" s="150" t="s">
        <v>25</v>
      </c>
      <c r="L4" s="151" t="s">
        <v>26</v>
      </c>
      <c r="M4" s="150" t="s">
        <v>27</v>
      </c>
      <c r="N4" s="151" t="s">
        <v>28</v>
      </c>
      <c r="O4" s="150" t="s">
        <v>29</v>
      </c>
      <c r="P4" s="151" t="s">
        <v>30</v>
      </c>
      <c r="Q4" s="150" t="s">
        <v>31</v>
      </c>
      <c r="R4" s="151" t="s">
        <v>32</v>
      </c>
      <c r="S4" s="152" t="s">
        <v>33</v>
      </c>
      <c r="T4" s="151" t="s">
        <v>34</v>
      </c>
      <c r="U4" s="159" t="s">
        <v>35</v>
      </c>
      <c r="V4" s="159" t="s">
        <v>36</v>
      </c>
      <c r="W4" s="73"/>
      <c r="X4" s="219"/>
      <c r="Y4" s="219"/>
      <c r="Z4" s="167"/>
      <c r="AA4" s="228"/>
    </row>
    <row r="5" spans="1:28" ht="12.75">
      <c r="A5" s="55" t="s">
        <v>0</v>
      </c>
      <c r="B5" s="58" t="s">
        <v>0</v>
      </c>
      <c r="C5" s="20">
        <v>1</v>
      </c>
      <c r="D5" s="160" t="s">
        <v>37</v>
      </c>
      <c r="E5" s="161" t="s">
        <v>88</v>
      </c>
      <c r="F5" s="20">
        <v>523771</v>
      </c>
      <c r="G5" s="7">
        <v>224090</v>
      </c>
      <c r="H5" s="153" t="s">
        <v>130</v>
      </c>
      <c r="I5" s="7">
        <v>523771</v>
      </c>
      <c r="J5" s="20">
        <v>224090</v>
      </c>
      <c r="K5" s="141">
        <v>44.26</v>
      </c>
      <c r="L5" s="51">
        <v>40.07</v>
      </c>
      <c r="M5" s="84">
        <v>45.59</v>
      </c>
      <c r="N5" s="51">
        <v>27.51</v>
      </c>
      <c r="O5" s="84">
        <v>35.4</v>
      </c>
      <c r="P5" s="85">
        <v>34.2</v>
      </c>
      <c r="Q5" s="84">
        <v>31.68</v>
      </c>
      <c r="R5" s="76">
        <v>35.76</v>
      </c>
      <c r="S5" s="154">
        <v>35.81</v>
      </c>
      <c r="T5" s="76">
        <v>34.57</v>
      </c>
      <c r="U5" s="51">
        <v>43.86</v>
      </c>
      <c r="V5" s="139">
        <v>30.56</v>
      </c>
      <c r="W5" s="47"/>
      <c r="X5" s="60">
        <f>SUM(100/12)*12</f>
        <v>100</v>
      </c>
      <c r="Y5" s="67">
        <f>SUM(K5:V5)/12</f>
        <v>36.60583333333334</v>
      </c>
      <c r="Z5" s="61"/>
      <c r="AA5" s="60">
        <f>Y5*AA32</f>
        <v>31.847075000000004</v>
      </c>
      <c r="AB5" s="164"/>
    </row>
    <row r="6" spans="1:27" ht="12.75">
      <c r="A6" s="55" t="s">
        <v>2</v>
      </c>
      <c r="B6" s="55" t="s">
        <v>2</v>
      </c>
      <c r="C6" s="14">
        <v>3</v>
      </c>
      <c r="D6" s="110" t="s">
        <v>39</v>
      </c>
      <c r="E6" s="49" t="s">
        <v>89</v>
      </c>
      <c r="F6" s="14">
        <v>524345</v>
      </c>
      <c r="G6" s="8">
        <v>224468</v>
      </c>
      <c r="H6" s="97" t="s">
        <v>131</v>
      </c>
      <c r="I6" s="8">
        <v>524345</v>
      </c>
      <c r="J6" s="14">
        <v>224468</v>
      </c>
      <c r="K6" s="41"/>
      <c r="L6" s="42"/>
      <c r="M6" s="41"/>
      <c r="N6" s="42"/>
      <c r="O6" s="41"/>
      <c r="P6" s="42"/>
      <c r="Q6" s="41">
        <v>18.9</v>
      </c>
      <c r="R6" s="42">
        <v>26.92</v>
      </c>
      <c r="S6" s="131">
        <v>22.83</v>
      </c>
      <c r="T6" s="42">
        <v>27.5</v>
      </c>
      <c r="U6" s="42">
        <v>14.74</v>
      </c>
      <c r="V6" s="135">
        <v>33.46</v>
      </c>
      <c r="W6" s="47"/>
      <c r="X6" s="62">
        <f>SUM(100/12)*6</f>
        <v>50</v>
      </c>
      <c r="Y6" s="66">
        <f>SUM(K6:V6)/6</f>
        <v>24.058333333333334</v>
      </c>
      <c r="Z6" s="63"/>
      <c r="AA6" s="62">
        <f>Y6*AA32</f>
        <v>20.93075</v>
      </c>
    </row>
    <row r="7" spans="1:27" ht="12.75">
      <c r="A7" s="55" t="s">
        <v>3</v>
      </c>
      <c r="B7" s="55" t="s">
        <v>3</v>
      </c>
      <c r="C7" s="14">
        <v>4</v>
      </c>
      <c r="D7" s="110" t="s">
        <v>40</v>
      </c>
      <c r="E7" s="49" t="s">
        <v>88</v>
      </c>
      <c r="F7" s="14">
        <v>525373</v>
      </c>
      <c r="G7" s="8">
        <v>226985</v>
      </c>
      <c r="H7" s="97" t="s">
        <v>88</v>
      </c>
      <c r="I7" s="8">
        <v>525373</v>
      </c>
      <c r="J7" s="14">
        <v>226985</v>
      </c>
      <c r="K7" s="41">
        <v>32.26</v>
      </c>
      <c r="L7" s="42">
        <v>30.34</v>
      </c>
      <c r="M7" s="41">
        <v>22.87</v>
      </c>
      <c r="N7" s="43">
        <v>19</v>
      </c>
      <c r="O7" s="41">
        <v>15.66</v>
      </c>
      <c r="P7" s="42">
        <v>17.89</v>
      </c>
      <c r="Q7" s="41">
        <v>17.21</v>
      </c>
      <c r="R7" s="42">
        <v>17.46</v>
      </c>
      <c r="S7" s="131">
        <v>17.42</v>
      </c>
      <c r="T7" s="42">
        <v>23.18</v>
      </c>
      <c r="U7" s="42">
        <v>32.02</v>
      </c>
      <c r="V7" s="135">
        <v>23.25</v>
      </c>
      <c r="W7" s="47"/>
      <c r="X7" s="62">
        <f aca="true" t="shared" si="0" ref="X7:X23">SUM(100/12)*12</f>
        <v>100</v>
      </c>
      <c r="Y7" s="66">
        <f>SUM(K7:V7)/12</f>
        <v>22.380000000000006</v>
      </c>
      <c r="Z7" s="63"/>
      <c r="AA7" s="62">
        <f>Y7*AA32</f>
        <v>19.470600000000005</v>
      </c>
    </row>
    <row r="8" spans="1:27" ht="12.75">
      <c r="A8" s="55" t="s">
        <v>6</v>
      </c>
      <c r="B8" s="55" t="s">
        <v>6</v>
      </c>
      <c r="C8" s="14">
        <v>7</v>
      </c>
      <c r="D8" s="110" t="s">
        <v>43</v>
      </c>
      <c r="E8" s="49" t="s">
        <v>88</v>
      </c>
      <c r="F8" s="14">
        <v>523278</v>
      </c>
      <c r="G8" s="8">
        <v>225479</v>
      </c>
      <c r="H8" s="97" t="s">
        <v>130</v>
      </c>
      <c r="I8" s="8">
        <v>523278</v>
      </c>
      <c r="J8" s="14">
        <v>225479</v>
      </c>
      <c r="K8" s="41"/>
      <c r="L8" s="42">
        <v>42.23</v>
      </c>
      <c r="M8" s="41">
        <v>30.95</v>
      </c>
      <c r="N8" s="42">
        <v>34.79</v>
      </c>
      <c r="O8" s="41">
        <v>29.69</v>
      </c>
      <c r="P8" s="42">
        <v>31.32</v>
      </c>
      <c r="Q8" s="41">
        <v>29.44</v>
      </c>
      <c r="R8" s="42">
        <v>30.96</v>
      </c>
      <c r="S8" s="131">
        <v>32.41</v>
      </c>
      <c r="T8" s="42">
        <v>34.64</v>
      </c>
      <c r="U8" s="42">
        <v>40.73</v>
      </c>
      <c r="V8" s="135">
        <v>36.06</v>
      </c>
      <c r="W8" s="47"/>
      <c r="X8" s="62">
        <f>SUM(100/12)*11</f>
        <v>91.66666666666667</v>
      </c>
      <c r="Y8" s="66">
        <f>SUM(K8:V8)/11</f>
        <v>33.92909090909091</v>
      </c>
      <c r="Z8" s="63"/>
      <c r="AA8" s="62">
        <f>Y8*AA32</f>
        <v>29.518309090909092</v>
      </c>
    </row>
    <row r="9" spans="1:27" ht="12.75">
      <c r="A9" s="55" t="s">
        <v>9</v>
      </c>
      <c r="B9" s="55" t="s">
        <v>9</v>
      </c>
      <c r="C9" s="14">
        <v>9</v>
      </c>
      <c r="D9" s="110" t="s">
        <v>45</v>
      </c>
      <c r="E9" s="49" t="s">
        <v>88</v>
      </c>
      <c r="F9" s="14">
        <v>526652</v>
      </c>
      <c r="G9" s="8">
        <v>223438</v>
      </c>
      <c r="H9" s="97" t="s">
        <v>88</v>
      </c>
      <c r="I9" s="8">
        <v>526652</v>
      </c>
      <c r="J9" s="14">
        <v>223438</v>
      </c>
      <c r="K9" s="41">
        <v>33.98</v>
      </c>
      <c r="L9" s="42">
        <v>31.6</v>
      </c>
      <c r="M9" s="41">
        <v>29.45</v>
      </c>
      <c r="N9" s="42">
        <v>21.91</v>
      </c>
      <c r="O9" s="41">
        <v>23.66</v>
      </c>
      <c r="P9" s="42">
        <v>25.51</v>
      </c>
      <c r="Q9" s="41">
        <v>22.02</v>
      </c>
      <c r="R9" s="42">
        <v>21.92</v>
      </c>
      <c r="S9" s="131">
        <v>19.87</v>
      </c>
      <c r="T9" s="42">
        <v>24.41</v>
      </c>
      <c r="U9" s="42">
        <v>34.82</v>
      </c>
      <c r="V9" s="135">
        <v>23.78</v>
      </c>
      <c r="W9" s="47"/>
      <c r="X9" s="62">
        <f>SUM(100/12)*12</f>
        <v>100</v>
      </c>
      <c r="Y9" s="66">
        <f aca="true" t="shared" si="1" ref="Y9:Y16">SUM(K9:V9)/12</f>
        <v>26.077500000000004</v>
      </c>
      <c r="Z9" s="63"/>
      <c r="AA9" s="62">
        <f>Y9*AA32</f>
        <v>22.687425000000005</v>
      </c>
    </row>
    <row r="10" spans="1:27" ht="12.75">
      <c r="A10" s="55" t="s">
        <v>10</v>
      </c>
      <c r="B10" s="55" t="s">
        <v>10</v>
      </c>
      <c r="C10" s="14">
        <v>10</v>
      </c>
      <c r="D10" s="110" t="s">
        <v>46</v>
      </c>
      <c r="E10" s="49" t="s">
        <v>88</v>
      </c>
      <c r="F10" s="14">
        <v>522075</v>
      </c>
      <c r="G10" s="8">
        <v>225568</v>
      </c>
      <c r="H10" s="97" t="s">
        <v>130</v>
      </c>
      <c r="I10" s="8">
        <v>522075</v>
      </c>
      <c r="J10" s="14">
        <v>225568</v>
      </c>
      <c r="K10" s="41">
        <v>44.56</v>
      </c>
      <c r="L10" s="42">
        <v>39.62</v>
      </c>
      <c r="M10" s="41">
        <v>32.29</v>
      </c>
      <c r="N10" s="42">
        <v>21.37</v>
      </c>
      <c r="O10" s="41">
        <v>23.31</v>
      </c>
      <c r="P10" s="42">
        <v>21.93</v>
      </c>
      <c r="Q10" s="41">
        <v>22.93</v>
      </c>
      <c r="R10" s="42">
        <v>26.3</v>
      </c>
      <c r="S10" s="131">
        <v>26.28</v>
      </c>
      <c r="T10" s="42">
        <v>29.75</v>
      </c>
      <c r="U10" s="42">
        <v>32.97</v>
      </c>
      <c r="V10" s="135">
        <v>32.38</v>
      </c>
      <c r="W10" s="47"/>
      <c r="X10" s="62">
        <f>SUM(100/12)*12</f>
        <v>100</v>
      </c>
      <c r="Y10" s="66">
        <f>SUM(K10:V10)/12</f>
        <v>29.474166666666672</v>
      </c>
      <c r="Z10" s="63"/>
      <c r="AA10" s="62">
        <f>Y10*AA32</f>
        <v>25.642525000000006</v>
      </c>
    </row>
    <row r="11" spans="1:27" ht="12.75">
      <c r="A11" s="55" t="s">
        <v>11</v>
      </c>
      <c r="B11" s="55" t="s">
        <v>11</v>
      </c>
      <c r="C11" s="14">
        <v>11</v>
      </c>
      <c r="D11" s="110" t="s">
        <v>47</v>
      </c>
      <c r="E11" s="49" t="s">
        <v>88</v>
      </c>
      <c r="F11" s="14">
        <v>522126</v>
      </c>
      <c r="G11" s="8">
        <v>224862</v>
      </c>
      <c r="H11" s="97" t="s">
        <v>131</v>
      </c>
      <c r="I11" s="8">
        <v>522126</v>
      </c>
      <c r="J11" s="14">
        <v>224862</v>
      </c>
      <c r="K11" s="41">
        <v>29.53</v>
      </c>
      <c r="L11" s="42">
        <v>33.78</v>
      </c>
      <c r="M11" s="41">
        <v>21.69</v>
      </c>
      <c r="N11" s="42">
        <v>15.8</v>
      </c>
      <c r="O11" s="41">
        <v>16.36</v>
      </c>
      <c r="P11" s="24">
        <v>16.76</v>
      </c>
      <c r="Q11" s="41">
        <v>15.88</v>
      </c>
      <c r="R11" s="42">
        <v>16.78</v>
      </c>
      <c r="S11" s="131">
        <v>21.59</v>
      </c>
      <c r="T11" s="42">
        <v>24.36</v>
      </c>
      <c r="U11" s="42">
        <v>31</v>
      </c>
      <c r="V11" s="135">
        <v>24.9</v>
      </c>
      <c r="W11" s="47"/>
      <c r="X11" s="62">
        <f t="shared" si="0"/>
        <v>100</v>
      </c>
      <c r="Y11" s="66">
        <f t="shared" si="1"/>
        <v>22.36916666666666</v>
      </c>
      <c r="Z11" s="63"/>
      <c r="AA11" s="62">
        <f>Y11*AA32</f>
        <v>19.461174999999994</v>
      </c>
    </row>
    <row r="12" spans="1:31" ht="12.75">
      <c r="A12" s="55" t="s">
        <v>12</v>
      </c>
      <c r="B12" s="55" t="s">
        <v>12</v>
      </c>
      <c r="C12" s="14">
        <v>12</v>
      </c>
      <c r="D12" s="110" t="s">
        <v>48</v>
      </c>
      <c r="E12" s="49" t="s">
        <v>88</v>
      </c>
      <c r="F12" s="14">
        <v>522955</v>
      </c>
      <c r="G12" s="8">
        <v>223335</v>
      </c>
      <c r="H12" s="97" t="s">
        <v>131</v>
      </c>
      <c r="I12" s="8">
        <v>522955</v>
      </c>
      <c r="J12" s="14">
        <v>223335</v>
      </c>
      <c r="K12" s="41">
        <v>28.28</v>
      </c>
      <c r="L12" s="42">
        <v>28.15</v>
      </c>
      <c r="M12" s="41">
        <v>17.36</v>
      </c>
      <c r="N12" s="42">
        <v>23.05</v>
      </c>
      <c r="O12" s="41">
        <v>15.97</v>
      </c>
      <c r="P12" s="42">
        <v>16.16</v>
      </c>
      <c r="Q12" s="41">
        <v>14.52</v>
      </c>
      <c r="R12" s="42">
        <v>10.89</v>
      </c>
      <c r="S12" s="131">
        <v>18.31</v>
      </c>
      <c r="T12" s="42">
        <v>22.47</v>
      </c>
      <c r="U12" s="42">
        <v>32.78</v>
      </c>
      <c r="V12" s="135">
        <v>19.41</v>
      </c>
      <c r="W12" s="47"/>
      <c r="X12" s="62">
        <f>SUM(100/12)*12</f>
        <v>100</v>
      </c>
      <c r="Y12" s="66">
        <f t="shared" si="1"/>
        <v>20.6125</v>
      </c>
      <c r="Z12" s="63"/>
      <c r="AA12" s="62">
        <f>Y12*AA32</f>
        <v>17.932875</v>
      </c>
      <c r="AE12" s="13"/>
    </row>
    <row r="13" spans="1:27" ht="12.75">
      <c r="A13" s="55" t="s">
        <v>13</v>
      </c>
      <c r="B13" s="55" t="s">
        <v>13</v>
      </c>
      <c r="C13" s="14">
        <v>13</v>
      </c>
      <c r="D13" s="110" t="s">
        <v>49</v>
      </c>
      <c r="E13" s="49" t="s">
        <v>88</v>
      </c>
      <c r="F13" s="14">
        <v>523070</v>
      </c>
      <c r="G13" s="8">
        <v>226070</v>
      </c>
      <c r="H13" s="97" t="s">
        <v>131</v>
      </c>
      <c r="I13" s="8">
        <v>523070</v>
      </c>
      <c r="J13" s="14">
        <v>226070</v>
      </c>
      <c r="K13" s="41">
        <v>30.24</v>
      </c>
      <c r="L13" s="42">
        <v>38.67</v>
      </c>
      <c r="M13" s="41">
        <v>22.2</v>
      </c>
      <c r="N13" s="42">
        <v>17.09</v>
      </c>
      <c r="O13" s="41">
        <v>18.82</v>
      </c>
      <c r="P13" s="42">
        <v>15.03</v>
      </c>
      <c r="Q13" s="41">
        <v>18.56</v>
      </c>
      <c r="R13" s="42">
        <v>20.69</v>
      </c>
      <c r="S13" s="131">
        <v>21.9</v>
      </c>
      <c r="T13" s="42">
        <v>26.35</v>
      </c>
      <c r="U13" s="42">
        <v>32.1</v>
      </c>
      <c r="V13" s="135">
        <v>28.98</v>
      </c>
      <c r="W13" s="47"/>
      <c r="X13" s="62">
        <f>SUM(100/12)*12</f>
        <v>100</v>
      </c>
      <c r="Y13" s="66">
        <f t="shared" si="1"/>
        <v>24.21916666666667</v>
      </c>
      <c r="Z13" s="63"/>
      <c r="AA13" s="62">
        <f>Y13*AA32</f>
        <v>21.070675</v>
      </c>
    </row>
    <row r="14" spans="1:27" ht="12.75">
      <c r="A14" s="55" t="s">
        <v>17</v>
      </c>
      <c r="B14" s="55" t="s">
        <v>17</v>
      </c>
      <c r="C14" s="14">
        <v>17</v>
      </c>
      <c r="D14" s="110" t="s">
        <v>53</v>
      </c>
      <c r="E14" s="49" t="s">
        <v>88</v>
      </c>
      <c r="F14" s="14">
        <v>522700</v>
      </c>
      <c r="G14" s="8">
        <v>226550</v>
      </c>
      <c r="H14" s="97" t="s">
        <v>130</v>
      </c>
      <c r="I14" s="8">
        <v>522700</v>
      </c>
      <c r="J14" s="14">
        <v>226550</v>
      </c>
      <c r="K14" s="41">
        <v>56.74</v>
      </c>
      <c r="L14" s="42">
        <v>53.41</v>
      </c>
      <c r="M14" s="41">
        <v>54.27</v>
      </c>
      <c r="N14" s="42">
        <v>44.07</v>
      </c>
      <c r="O14" s="41">
        <v>49.94</v>
      </c>
      <c r="P14" s="42">
        <v>40.11</v>
      </c>
      <c r="Q14" s="41">
        <v>41.14</v>
      </c>
      <c r="R14" s="42">
        <v>50.35</v>
      </c>
      <c r="S14" s="131">
        <v>47.43</v>
      </c>
      <c r="T14" s="42">
        <v>47.45</v>
      </c>
      <c r="U14" s="42">
        <v>53.77</v>
      </c>
      <c r="V14" s="135">
        <v>50.77</v>
      </c>
      <c r="W14" s="47"/>
      <c r="X14" s="62">
        <f t="shared" si="0"/>
        <v>100</v>
      </c>
      <c r="Y14" s="66">
        <f t="shared" si="1"/>
        <v>49.12083333333334</v>
      </c>
      <c r="Z14" s="63"/>
      <c r="AA14" s="62">
        <f>Y14*AA32</f>
        <v>42.735125000000004</v>
      </c>
    </row>
    <row r="15" spans="1:27" ht="12.75">
      <c r="A15" s="55" t="s">
        <v>18</v>
      </c>
      <c r="B15" s="55" t="s">
        <v>18</v>
      </c>
      <c r="C15" s="14">
        <v>18</v>
      </c>
      <c r="D15" s="110" t="s">
        <v>54</v>
      </c>
      <c r="E15" s="49" t="s">
        <v>89</v>
      </c>
      <c r="F15" s="14">
        <v>525425</v>
      </c>
      <c r="G15" s="8">
        <v>224183</v>
      </c>
      <c r="H15" s="97" t="s">
        <v>89</v>
      </c>
      <c r="I15" s="8">
        <v>525425</v>
      </c>
      <c r="J15" s="14">
        <v>224183</v>
      </c>
      <c r="K15" s="41">
        <v>27.32</v>
      </c>
      <c r="L15" s="42">
        <v>26.68</v>
      </c>
      <c r="M15" s="41">
        <v>16.53</v>
      </c>
      <c r="N15" s="42">
        <v>10.71</v>
      </c>
      <c r="O15" s="41">
        <v>10.75</v>
      </c>
      <c r="P15" s="42">
        <v>9.25</v>
      </c>
      <c r="Q15" s="41">
        <v>10.93</v>
      </c>
      <c r="R15" s="42">
        <v>12.55</v>
      </c>
      <c r="S15" s="131">
        <v>12.43</v>
      </c>
      <c r="T15" s="42">
        <v>15.79</v>
      </c>
      <c r="U15" s="42">
        <v>22.72</v>
      </c>
      <c r="V15" s="135">
        <v>21.77</v>
      </c>
      <c r="W15" s="47"/>
      <c r="X15" s="62">
        <f t="shared" si="0"/>
        <v>100</v>
      </c>
      <c r="Y15" s="66">
        <f t="shared" si="1"/>
        <v>16.4525</v>
      </c>
      <c r="Z15" s="63"/>
      <c r="AA15" s="62">
        <f>Y15*AA32</f>
        <v>14.313675</v>
      </c>
    </row>
    <row r="16" spans="1:27" ht="12.75">
      <c r="A16" s="55" t="s">
        <v>19</v>
      </c>
      <c r="B16" s="55" t="s">
        <v>19</v>
      </c>
      <c r="C16" s="14">
        <v>19</v>
      </c>
      <c r="D16" s="110" t="s">
        <v>57</v>
      </c>
      <c r="E16" s="49" t="s">
        <v>88</v>
      </c>
      <c r="F16" s="14">
        <v>522700</v>
      </c>
      <c r="G16" s="8">
        <v>226570</v>
      </c>
      <c r="H16" s="97" t="s">
        <v>130</v>
      </c>
      <c r="I16" s="8">
        <v>522700</v>
      </c>
      <c r="J16" s="14">
        <v>226570</v>
      </c>
      <c r="K16" s="41">
        <v>45.26</v>
      </c>
      <c r="L16" s="42">
        <v>45.39</v>
      </c>
      <c r="M16" s="41">
        <v>38.1</v>
      </c>
      <c r="N16" s="42">
        <v>36.33</v>
      </c>
      <c r="O16" s="41">
        <v>35.48</v>
      </c>
      <c r="P16" s="42">
        <v>33.1</v>
      </c>
      <c r="Q16" s="41">
        <v>32.42</v>
      </c>
      <c r="R16" s="42">
        <v>14.67</v>
      </c>
      <c r="S16" s="131">
        <v>38.25</v>
      </c>
      <c r="T16" s="42">
        <v>40.85</v>
      </c>
      <c r="U16" s="42">
        <v>40.67</v>
      </c>
      <c r="V16" s="135">
        <v>39.14</v>
      </c>
      <c r="W16" s="47"/>
      <c r="X16" s="62">
        <f>SUM(100/12)*12</f>
        <v>100</v>
      </c>
      <c r="Y16" s="66">
        <f t="shared" si="1"/>
        <v>36.638333333333335</v>
      </c>
      <c r="Z16" s="63"/>
      <c r="AA16" s="62">
        <f>Y16*AA32</f>
        <v>31.87535</v>
      </c>
    </row>
    <row r="17" spans="1:27" ht="12.75">
      <c r="A17" s="55" t="s">
        <v>21</v>
      </c>
      <c r="B17" s="55" t="s">
        <v>21</v>
      </c>
      <c r="C17" s="14">
        <v>21</v>
      </c>
      <c r="D17" s="110" t="s">
        <v>90</v>
      </c>
      <c r="E17" s="49" t="s">
        <v>88</v>
      </c>
      <c r="F17" s="14">
        <v>523128</v>
      </c>
      <c r="G17" s="8">
        <v>225677</v>
      </c>
      <c r="H17" s="97" t="s">
        <v>130</v>
      </c>
      <c r="I17" s="8">
        <v>523128</v>
      </c>
      <c r="J17" s="14">
        <v>225677</v>
      </c>
      <c r="K17" s="41">
        <v>30.51</v>
      </c>
      <c r="L17" s="42">
        <v>36.58</v>
      </c>
      <c r="M17" s="41">
        <v>26.76</v>
      </c>
      <c r="N17" s="42">
        <v>27.71</v>
      </c>
      <c r="O17" s="41">
        <v>21.26</v>
      </c>
      <c r="P17" s="42">
        <v>20.55</v>
      </c>
      <c r="Q17" s="41">
        <v>21.21</v>
      </c>
      <c r="R17" s="42">
        <v>21.86</v>
      </c>
      <c r="S17" s="131">
        <v>26.64</v>
      </c>
      <c r="T17" s="42">
        <v>25.66</v>
      </c>
      <c r="U17" s="42">
        <v>32</v>
      </c>
      <c r="V17" s="135">
        <v>29.32</v>
      </c>
      <c r="W17" s="47"/>
      <c r="X17" s="62">
        <f>SUM(100/12)*12</f>
        <v>100</v>
      </c>
      <c r="Y17" s="66">
        <f aca="true" t="shared" si="2" ref="Y17:Y22">SUM(K17:V17)/12</f>
        <v>26.671666666666667</v>
      </c>
      <c r="Z17" s="63"/>
      <c r="AA17" s="62">
        <f>Y17*AA32</f>
        <v>23.20435</v>
      </c>
    </row>
    <row r="18" spans="1:27" ht="13.5" thickBot="1">
      <c r="A18" s="56" t="s">
        <v>22</v>
      </c>
      <c r="B18" s="55" t="s">
        <v>22</v>
      </c>
      <c r="C18" s="14">
        <v>22</v>
      </c>
      <c r="D18" s="110" t="s">
        <v>55</v>
      </c>
      <c r="E18" s="49" t="s">
        <v>88</v>
      </c>
      <c r="F18" s="14">
        <v>523360</v>
      </c>
      <c r="G18" s="8">
        <v>224786</v>
      </c>
      <c r="H18" s="97" t="s">
        <v>130</v>
      </c>
      <c r="I18" s="8">
        <v>523360</v>
      </c>
      <c r="J18" s="14">
        <v>224786</v>
      </c>
      <c r="K18" s="41">
        <v>32.64</v>
      </c>
      <c r="L18" s="42">
        <v>34.15</v>
      </c>
      <c r="M18" s="41">
        <v>24.29</v>
      </c>
      <c r="N18" s="42">
        <v>26.61</v>
      </c>
      <c r="O18" s="41">
        <v>20.23</v>
      </c>
      <c r="P18" s="42">
        <v>21.04</v>
      </c>
      <c r="Q18" s="41">
        <v>18.81</v>
      </c>
      <c r="R18" s="42">
        <v>20.24</v>
      </c>
      <c r="S18" s="131">
        <v>25.47</v>
      </c>
      <c r="T18" s="42">
        <v>28.68</v>
      </c>
      <c r="U18" s="42">
        <v>35.07</v>
      </c>
      <c r="V18" s="135">
        <v>23.02</v>
      </c>
      <c r="W18" s="47"/>
      <c r="X18" s="62">
        <f t="shared" si="0"/>
        <v>100</v>
      </c>
      <c r="Y18" s="66">
        <f t="shared" si="2"/>
        <v>25.854166666666668</v>
      </c>
      <c r="Z18" s="63"/>
      <c r="AA18" s="62">
        <f>Y18*AA32</f>
        <v>22.493125</v>
      </c>
    </row>
    <row r="19" spans="1:27" ht="12.75">
      <c r="A19" s="8"/>
      <c r="B19" s="55" t="s">
        <v>116</v>
      </c>
      <c r="C19" s="14">
        <v>23</v>
      </c>
      <c r="D19" s="110" t="s">
        <v>115</v>
      </c>
      <c r="E19" s="49"/>
      <c r="F19" s="8"/>
      <c r="G19" s="8"/>
      <c r="H19" s="97" t="s">
        <v>130</v>
      </c>
      <c r="I19" s="8">
        <v>523014</v>
      </c>
      <c r="J19" s="14">
        <v>226029</v>
      </c>
      <c r="K19" s="41">
        <v>43.89</v>
      </c>
      <c r="L19" s="42">
        <v>48.18</v>
      </c>
      <c r="M19" s="41">
        <v>33.06</v>
      </c>
      <c r="N19" s="42">
        <v>52.07</v>
      </c>
      <c r="O19" s="41">
        <v>31.35</v>
      </c>
      <c r="P19" s="42">
        <v>35.11</v>
      </c>
      <c r="Q19" s="41">
        <v>31.47</v>
      </c>
      <c r="R19" s="42">
        <v>28.25</v>
      </c>
      <c r="S19" s="131">
        <v>36.82</v>
      </c>
      <c r="T19" s="42">
        <v>39.32</v>
      </c>
      <c r="U19" s="42">
        <v>43.74</v>
      </c>
      <c r="V19" s="135">
        <v>32.76</v>
      </c>
      <c r="W19" s="47"/>
      <c r="X19" s="62">
        <f t="shared" si="0"/>
        <v>100</v>
      </c>
      <c r="Y19" s="66">
        <f t="shared" si="2"/>
        <v>38.001666666666665</v>
      </c>
      <c r="Z19" s="63"/>
      <c r="AA19" s="62">
        <f>Y19*AA32</f>
        <v>33.06145</v>
      </c>
    </row>
    <row r="20" spans="1:27" ht="12.75">
      <c r="A20" s="8"/>
      <c r="B20" s="55" t="s">
        <v>117</v>
      </c>
      <c r="C20" s="14">
        <v>24</v>
      </c>
      <c r="D20" s="110" t="s">
        <v>108</v>
      </c>
      <c r="E20" s="49"/>
      <c r="F20" s="8"/>
      <c r="G20" s="8"/>
      <c r="H20" s="97" t="s">
        <v>88</v>
      </c>
      <c r="I20" s="8">
        <v>525987</v>
      </c>
      <c r="J20" s="14">
        <v>226368</v>
      </c>
      <c r="K20" s="41">
        <v>41.52</v>
      </c>
      <c r="L20" s="42">
        <v>43.59</v>
      </c>
      <c r="M20" s="41">
        <v>35.23</v>
      </c>
      <c r="N20" s="42">
        <v>32.1</v>
      </c>
      <c r="O20" s="41">
        <v>29.22</v>
      </c>
      <c r="P20" s="42">
        <v>31.73</v>
      </c>
      <c r="Q20" s="41">
        <v>32.39</v>
      </c>
      <c r="R20" s="42">
        <v>30.22</v>
      </c>
      <c r="S20" s="131">
        <v>32.06</v>
      </c>
      <c r="T20" s="42">
        <v>34.17</v>
      </c>
      <c r="U20" s="42">
        <v>47.32</v>
      </c>
      <c r="V20" s="135">
        <v>29</v>
      </c>
      <c r="W20" s="47"/>
      <c r="X20" s="62">
        <f t="shared" si="0"/>
        <v>100</v>
      </c>
      <c r="Y20" s="66">
        <f t="shared" si="2"/>
        <v>34.87916666666667</v>
      </c>
      <c r="Z20" s="63"/>
      <c r="AA20" s="62">
        <f>Y20*AA32</f>
        <v>30.344875000000002</v>
      </c>
    </row>
    <row r="21" spans="1:27" ht="12.75">
      <c r="A21" s="8"/>
      <c r="B21" s="55" t="s">
        <v>119</v>
      </c>
      <c r="C21" s="14">
        <v>26</v>
      </c>
      <c r="D21" s="110" t="s">
        <v>110</v>
      </c>
      <c r="E21" s="49"/>
      <c r="F21" s="8"/>
      <c r="G21" s="8"/>
      <c r="H21" s="97" t="s">
        <v>130</v>
      </c>
      <c r="I21" s="8">
        <v>524542</v>
      </c>
      <c r="J21" s="14">
        <v>225654</v>
      </c>
      <c r="K21" s="41">
        <v>31.82</v>
      </c>
      <c r="L21" s="42">
        <v>38.37</v>
      </c>
      <c r="M21" s="41">
        <v>25.32</v>
      </c>
      <c r="N21" s="42">
        <v>16.96</v>
      </c>
      <c r="O21" s="41">
        <v>17.37</v>
      </c>
      <c r="P21" s="42">
        <v>16.98</v>
      </c>
      <c r="Q21" s="41">
        <v>16.36</v>
      </c>
      <c r="R21" s="42">
        <v>17.17</v>
      </c>
      <c r="S21" s="131">
        <v>19.93</v>
      </c>
      <c r="T21" s="42">
        <v>26.39</v>
      </c>
      <c r="U21" s="42">
        <v>35.53</v>
      </c>
      <c r="V21" s="135">
        <v>29.72</v>
      </c>
      <c r="W21" s="47"/>
      <c r="X21" s="62">
        <f t="shared" si="0"/>
        <v>100</v>
      </c>
      <c r="Y21" s="66">
        <f t="shared" si="2"/>
        <v>24.32666666666667</v>
      </c>
      <c r="Z21" s="63"/>
      <c r="AA21" s="62">
        <f>Y21*AA32</f>
        <v>21.164200000000005</v>
      </c>
    </row>
    <row r="22" spans="2:28" ht="12.75">
      <c r="B22" s="55" t="s">
        <v>121</v>
      </c>
      <c r="C22" s="14">
        <v>28</v>
      </c>
      <c r="D22" s="110" t="s">
        <v>112</v>
      </c>
      <c r="E22" s="47"/>
      <c r="F22" s="47"/>
      <c r="G22" s="47"/>
      <c r="H22" s="97" t="s">
        <v>130</v>
      </c>
      <c r="I22" s="52">
        <v>526078</v>
      </c>
      <c r="J22" s="14">
        <v>224818</v>
      </c>
      <c r="K22" s="75">
        <v>36.46</v>
      </c>
      <c r="L22" s="62">
        <v>37.09</v>
      </c>
      <c r="M22" s="63">
        <v>24.68</v>
      </c>
      <c r="N22" s="43">
        <v>21.15</v>
      </c>
      <c r="O22" s="63">
        <v>18.71</v>
      </c>
      <c r="P22" s="62">
        <v>20.13</v>
      </c>
      <c r="Q22" s="41">
        <v>21.38</v>
      </c>
      <c r="R22" s="42">
        <v>20.99</v>
      </c>
      <c r="S22" s="71">
        <v>21.49</v>
      </c>
      <c r="T22" s="62">
        <v>24.78</v>
      </c>
      <c r="U22" s="62">
        <v>36.67</v>
      </c>
      <c r="V22" s="66">
        <v>22.04</v>
      </c>
      <c r="W22" s="47"/>
      <c r="X22" s="62">
        <f t="shared" si="0"/>
        <v>100</v>
      </c>
      <c r="Y22" s="66">
        <f t="shared" si="2"/>
        <v>25.46416666666667</v>
      </c>
      <c r="Z22" s="63"/>
      <c r="AA22" s="62">
        <f>Y22*AA32</f>
        <v>22.153825000000005</v>
      </c>
      <c r="AB22" s="5"/>
    </row>
    <row r="23" spans="1:27" s="126" customFormat="1" ht="12.75">
      <c r="A23" s="134" t="s">
        <v>20</v>
      </c>
      <c r="B23" s="134" t="s">
        <v>20</v>
      </c>
      <c r="C23" s="24">
        <v>31</v>
      </c>
      <c r="D23" s="132" t="s">
        <v>107</v>
      </c>
      <c r="E23" s="133" t="s">
        <v>88</v>
      </c>
      <c r="F23" s="24">
        <v>522710</v>
      </c>
      <c r="G23" s="23">
        <v>226550</v>
      </c>
      <c r="H23" s="130" t="s">
        <v>130</v>
      </c>
      <c r="I23" s="23">
        <v>525160</v>
      </c>
      <c r="J23" s="24">
        <v>223069</v>
      </c>
      <c r="K23" s="41">
        <v>28.84</v>
      </c>
      <c r="L23" s="42">
        <v>36.38</v>
      </c>
      <c r="M23" s="41">
        <v>25.4</v>
      </c>
      <c r="N23" s="42">
        <v>21.47</v>
      </c>
      <c r="O23" s="41">
        <v>20.28</v>
      </c>
      <c r="P23" s="42">
        <v>20.04</v>
      </c>
      <c r="Q23" s="41">
        <v>20</v>
      </c>
      <c r="R23" s="42">
        <v>18.19</v>
      </c>
      <c r="S23" s="131">
        <v>21.73</v>
      </c>
      <c r="T23" s="42">
        <v>24.26</v>
      </c>
      <c r="U23" s="42">
        <v>39.94</v>
      </c>
      <c r="V23" s="135">
        <v>24.78</v>
      </c>
      <c r="X23" s="42">
        <f t="shared" si="0"/>
        <v>100</v>
      </c>
      <c r="Y23" s="135">
        <f aca="true" t="shared" si="3" ref="Y23:Y30">SUM(K23:V23)/12</f>
        <v>25.109166666666663</v>
      </c>
      <c r="Z23" s="41"/>
      <c r="AA23" s="42">
        <f>Y23*AA32</f>
        <v>21.844974999999998</v>
      </c>
    </row>
    <row r="24" spans="1:27" ht="12.75">
      <c r="A24" s="8"/>
      <c r="B24" s="55"/>
      <c r="C24" s="14">
        <v>34</v>
      </c>
      <c r="D24" s="127" t="s">
        <v>134</v>
      </c>
      <c r="E24" s="49"/>
      <c r="F24" s="8"/>
      <c r="G24" s="8"/>
      <c r="H24" s="97" t="s">
        <v>88</v>
      </c>
      <c r="I24" s="8">
        <v>523697</v>
      </c>
      <c r="J24" s="14">
        <v>225920</v>
      </c>
      <c r="K24" s="75">
        <v>72.32</v>
      </c>
      <c r="L24" s="42">
        <v>73.9</v>
      </c>
      <c r="M24" s="41">
        <v>62.81</v>
      </c>
      <c r="N24" s="42">
        <v>45.19</v>
      </c>
      <c r="O24" s="41">
        <v>49.64</v>
      </c>
      <c r="P24" s="42">
        <v>48.46</v>
      </c>
      <c r="Q24" s="41">
        <v>57.82</v>
      </c>
      <c r="R24" s="42">
        <v>66.21</v>
      </c>
      <c r="S24" s="131">
        <v>50.15</v>
      </c>
      <c r="T24" s="42">
        <v>58.9</v>
      </c>
      <c r="U24" s="42">
        <v>61.17</v>
      </c>
      <c r="V24" s="135">
        <v>53.31</v>
      </c>
      <c r="W24" s="47"/>
      <c r="X24" s="62">
        <f aca="true" t="shared" si="4" ref="X24:X30">SUM(100/12)*12</f>
        <v>100</v>
      </c>
      <c r="Y24" s="66">
        <f t="shared" si="3"/>
        <v>58.32333333333332</v>
      </c>
      <c r="Z24" s="63"/>
      <c r="AA24" s="62">
        <f>Y24*AA32</f>
        <v>50.74129999999999</v>
      </c>
    </row>
    <row r="25" spans="1:27" ht="12.75">
      <c r="A25" s="8"/>
      <c r="B25" s="55"/>
      <c r="C25" s="14">
        <v>35</v>
      </c>
      <c r="D25" s="127" t="s">
        <v>135</v>
      </c>
      <c r="E25" s="49"/>
      <c r="F25" s="8"/>
      <c r="G25" s="8"/>
      <c r="H25" s="97" t="s">
        <v>88</v>
      </c>
      <c r="I25" s="8">
        <v>527020</v>
      </c>
      <c r="J25" s="14">
        <v>221097</v>
      </c>
      <c r="K25" s="75">
        <v>41.88</v>
      </c>
      <c r="L25" s="42">
        <v>30.12</v>
      </c>
      <c r="M25" s="41"/>
      <c r="N25" s="42">
        <v>27.61</v>
      </c>
      <c r="O25" s="41">
        <v>25.49</v>
      </c>
      <c r="P25" s="42">
        <v>23.31</v>
      </c>
      <c r="Q25" s="41">
        <v>22.58</v>
      </c>
      <c r="R25" s="42">
        <v>23.6</v>
      </c>
      <c r="S25" s="131">
        <v>25.88</v>
      </c>
      <c r="T25" s="42">
        <v>27</v>
      </c>
      <c r="U25" s="42">
        <v>38.85</v>
      </c>
      <c r="V25" s="135">
        <v>24.31</v>
      </c>
      <c r="W25" s="47"/>
      <c r="X25" s="62">
        <f>SUM(100/12)*11</f>
        <v>91.66666666666667</v>
      </c>
      <c r="Y25" s="66">
        <f>SUM(K25:V25)/11</f>
        <v>28.23909090909091</v>
      </c>
      <c r="Z25" s="63"/>
      <c r="AA25" s="62">
        <f>Y25*AA32</f>
        <v>24.56800909090909</v>
      </c>
    </row>
    <row r="26" spans="1:27" ht="12.75">
      <c r="A26" s="8"/>
      <c r="B26" s="55"/>
      <c r="C26" s="14">
        <v>36</v>
      </c>
      <c r="D26" s="127" t="s">
        <v>140</v>
      </c>
      <c r="E26" s="49"/>
      <c r="F26" s="8"/>
      <c r="G26" s="8"/>
      <c r="H26" s="97" t="s">
        <v>130</v>
      </c>
      <c r="I26" s="8">
        <v>523923</v>
      </c>
      <c r="J26" s="14">
        <v>224329</v>
      </c>
      <c r="K26" s="41">
        <v>40.13</v>
      </c>
      <c r="L26" s="42">
        <v>38.83</v>
      </c>
      <c r="M26" s="41">
        <v>25.55</v>
      </c>
      <c r="N26" s="42">
        <v>26.52</v>
      </c>
      <c r="O26" s="41">
        <v>21.4</v>
      </c>
      <c r="P26" s="42">
        <v>23.51</v>
      </c>
      <c r="Q26" s="41">
        <v>22.92</v>
      </c>
      <c r="R26" s="42">
        <v>22.82</v>
      </c>
      <c r="S26" s="131">
        <v>29.03</v>
      </c>
      <c r="T26" s="42">
        <v>30.69</v>
      </c>
      <c r="U26" s="42">
        <v>43.5</v>
      </c>
      <c r="V26" s="135">
        <v>28.15</v>
      </c>
      <c r="W26" s="47"/>
      <c r="X26" s="62">
        <f t="shared" si="4"/>
        <v>100</v>
      </c>
      <c r="Y26" s="66">
        <f t="shared" si="3"/>
        <v>29.420833333333334</v>
      </c>
      <c r="Z26" s="63"/>
      <c r="AA26" s="62">
        <f>Y26*AA32</f>
        <v>25.596125</v>
      </c>
    </row>
    <row r="27" spans="1:27" ht="12.75">
      <c r="A27" s="8"/>
      <c r="B27" s="55"/>
      <c r="C27" s="14">
        <v>37</v>
      </c>
      <c r="D27" s="127" t="s">
        <v>142</v>
      </c>
      <c r="E27" s="49"/>
      <c r="F27" s="8"/>
      <c r="G27" s="8"/>
      <c r="H27" s="97" t="s">
        <v>130</v>
      </c>
      <c r="I27" s="8">
        <v>522608</v>
      </c>
      <c r="J27" s="14">
        <v>225880</v>
      </c>
      <c r="K27" s="41">
        <v>35.92</v>
      </c>
      <c r="L27" s="42">
        <v>35</v>
      </c>
      <c r="M27" s="41">
        <v>24.19</v>
      </c>
      <c r="N27" s="42">
        <v>20.33</v>
      </c>
      <c r="O27" s="41">
        <v>18.89</v>
      </c>
      <c r="P27" s="42">
        <v>18.6</v>
      </c>
      <c r="Q27" s="41">
        <v>17.95</v>
      </c>
      <c r="R27" s="42">
        <v>15.48</v>
      </c>
      <c r="S27" s="131">
        <v>21.75</v>
      </c>
      <c r="T27" s="42">
        <v>26.49</v>
      </c>
      <c r="U27" s="42">
        <v>33.9</v>
      </c>
      <c r="V27" s="135">
        <v>28.58</v>
      </c>
      <c r="W27" s="47"/>
      <c r="X27" s="62">
        <f t="shared" si="4"/>
        <v>100</v>
      </c>
      <c r="Y27" s="66">
        <f t="shared" si="3"/>
        <v>24.75666666666666</v>
      </c>
      <c r="Z27" s="63"/>
      <c r="AA27" s="62">
        <f>Y27*AA32</f>
        <v>21.538299999999996</v>
      </c>
    </row>
    <row r="28" spans="1:27" ht="12.75">
      <c r="A28" s="8"/>
      <c r="B28" s="55"/>
      <c r="C28" s="14">
        <v>38</v>
      </c>
      <c r="D28" s="127" t="s">
        <v>143</v>
      </c>
      <c r="E28" s="49"/>
      <c r="F28" s="8"/>
      <c r="G28" s="8"/>
      <c r="H28" s="97" t="s">
        <v>130</v>
      </c>
      <c r="I28" s="8">
        <v>523406</v>
      </c>
      <c r="J28" s="14">
        <v>225035</v>
      </c>
      <c r="K28" s="41">
        <v>31.5</v>
      </c>
      <c r="L28" s="42">
        <v>39.8</v>
      </c>
      <c r="M28" s="41">
        <v>27.41</v>
      </c>
      <c r="N28" s="42">
        <v>36.46</v>
      </c>
      <c r="O28" s="41">
        <v>25.88</v>
      </c>
      <c r="P28" s="42">
        <v>22.92</v>
      </c>
      <c r="Q28" s="41"/>
      <c r="R28" s="42">
        <v>25.27</v>
      </c>
      <c r="S28" s="131">
        <v>28.64</v>
      </c>
      <c r="T28" s="42">
        <v>31.52</v>
      </c>
      <c r="U28" s="42">
        <v>38.19</v>
      </c>
      <c r="V28" s="135">
        <v>28.69</v>
      </c>
      <c r="W28" s="47"/>
      <c r="X28" s="62">
        <f>SUM(100/12)*11</f>
        <v>91.66666666666667</v>
      </c>
      <c r="Y28" s="66">
        <f>SUM(K28:V28)/11</f>
        <v>30.570909090909087</v>
      </c>
      <c r="Z28" s="63"/>
      <c r="AA28" s="62">
        <f>Y28*AA32</f>
        <v>26.596690909090906</v>
      </c>
    </row>
    <row r="29" spans="1:27" ht="12.75">
      <c r="A29" s="8"/>
      <c r="B29" s="55"/>
      <c r="C29" s="14">
        <v>39</v>
      </c>
      <c r="D29" s="127" t="s">
        <v>148</v>
      </c>
      <c r="E29" s="49"/>
      <c r="F29" s="8"/>
      <c r="G29" s="8"/>
      <c r="H29" s="97" t="s">
        <v>130</v>
      </c>
      <c r="I29" s="8">
        <v>523319</v>
      </c>
      <c r="J29" s="14">
        <v>225021</v>
      </c>
      <c r="K29" s="75">
        <v>38.96</v>
      </c>
      <c r="L29" s="42">
        <v>43.89</v>
      </c>
      <c r="M29" s="41">
        <v>26.42</v>
      </c>
      <c r="N29" s="42"/>
      <c r="O29" s="41">
        <v>26.39</v>
      </c>
      <c r="P29" s="42">
        <v>25.2</v>
      </c>
      <c r="Q29" s="41">
        <v>24.53</v>
      </c>
      <c r="R29" s="42">
        <v>28.55</v>
      </c>
      <c r="S29" s="131">
        <v>28.68</v>
      </c>
      <c r="T29" s="42">
        <v>29.8</v>
      </c>
      <c r="U29" s="42">
        <v>40.8</v>
      </c>
      <c r="V29" s="135">
        <v>30.83</v>
      </c>
      <c r="W29" s="47"/>
      <c r="X29" s="62">
        <f>SUM(100/12)*11</f>
        <v>91.66666666666667</v>
      </c>
      <c r="Y29" s="66">
        <f>SUM(K29:V29)/11</f>
        <v>31.277272727272727</v>
      </c>
      <c r="Z29" s="63"/>
      <c r="AA29" s="62">
        <f>Y29*AA32</f>
        <v>27.21122727272727</v>
      </c>
    </row>
    <row r="30" spans="1:27" ht="13.5" thickBot="1">
      <c r="A30" s="8"/>
      <c r="B30" s="56"/>
      <c r="C30" s="15">
        <v>40</v>
      </c>
      <c r="D30" s="162" t="s">
        <v>144</v>
      </c>
      <c r="E30" s="50"/>
      <c r="F30" s="11"/>
      <c r="G30" s="11"/>
      <c r="H30" s="128" t="s">
        <v>88</v>
      </c>
      <c r="I30" s="11">
        <v>524097</v>
      </c>
      <c r="J30" s="15">
        <v>222765</v>
      </c>
      <c r="K30" s="137">
        <v>72.19</v>
      </c>
      <c r="L30" s="45">
        <v>39.44</v>
      </c>
      <c r="M30" s="44">
        <v>38.22</v>
      </c>
      <c r="N30" s="45">
        <v>33.95</v>
      </c>
      <c r="O30" s="44">
        <v>32.58</v>
      </c>
      <c r="P30" s="45">
        <v>27.37</v>
      </c>
      <c r="Q30" s="44">
        <v>32.79</v>
      </c>
      <c r="R30" s="45">
        <v>29.08</v>
      </c>
      <c r="S30" s="163">
        <v>32.14</v>
      </c>
      <c r="T30" s="45">
        <v>33.44</v>
      </c>
      <c r="U30" s="45">
        <v>41.34</v>
      </c>
      <c r="V30" s="140">
        <v>30</v>
      </c>
      <c r="W30" s="47"/>
      <c r="X30" s="64">
        <f t="shared" si="4"/>
        <v>100</v>
      </c>
      <c r="Y30" s="136">
        <f t="shared" si="3"/>
        <v>36.87833333333333</v>
      </c>
      <c r="Z30" s="65"/>
      <c r="AA30" s="64">
        <f>Y30*AA32</f>
        <v>32.084149999999994</v>
      </c>
    </row>
    <row r="31" spans="1:27" ht="12.75">
      <c r="A31" s="8"/>
      <c r="B31" s="8"/>
      <c r="C31" s="8"/>
      <c r="D31" s="126"/>
      <c r="E31" s="49"/>
      <c r="F31" s="8"/>
      <c r="G31" s="8"/>
      <c r="H31" s="49"/>
      <c r="I31" s="8"/>
      <c r="J31" s="8"/>
      <c r="K31" s="75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X31" s="63"/>
      <c r="Y31" s="63"/>
      <c r="Z31" s="63"/>
      <c r="AA31" s="63"/>
    </row>
    <row r="32" spans="2:28" ht="13.5" thickBot="1">
      <c r="B32" s="8"/>
      <c r="C32" s="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75"/>
      <c r="O32" s="47"/>
      <c r="P32" s="47"/>
      <c r="Q32" s="126"/>
      <c r="R32" s="126"/>
      <c r="S32" s="47"/>
      <c r="T32" s="47"/>
      <c r="U32" s="47"/>
      <c r="V32" s="47"/>
      <c r="W32" s="47"/>
      <c r="X32" s="47"/>
      <c r="Y32" s="63"/>
      <c r="Z32" s="63"/>
      <c r="AA32" s="143">
        <v>0.87</v>
      </c>
      <c r="AB32" s="99" t="s">
        <v>104</v>
      </c>
    </row>
    <row r="33" spans="3:27" ht="13.5" thickTop="1">
      <c r="C33" s="4" t="s">
        <v>59</v>
      </c>
      <c r="D33" s="125"/>
      <c r="J33" s="5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7"/>
      <c r="X33" s="52"/>
      <c r="Y33" s="81"/>
      <c r="Z33" s="81"/>
      <c r="AA33" s="81"/>
    </row>
    <row r="34" spans="3:27" ht="12.75">
      <c r="C34" s="68" t="s">
        <v>60</v>
      </c>
      <c r="D34" s="125" t="s">
        <v>136</v>
      </c>
      <c r="J34" s="5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7"/>
      <c r="X34" s="52"/>
      <c r="Y34" s="81"/>
      <c r="Z34" s="81"/>
      <c r="AA34" s="81"/>
    </row>
    <row r="35" spans="3:27" ht="12.75">
      <c r="C35" s="53" t="s">
        <v>61</v>
      </c>
      <c r="D35" s="127" t="s">
        <v>103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27"/>
      <c r="R35" s="127"/>
      <c r="S35" s="77"/>
      <c r="T35" s="77"/>
      <c r="U35" s="77"/>
      <c r="V35" s="77"/>
      <c r="W35" s="77"/>
      <c r="X35" s="77"/>
      <c r="Y35" s="77"/>
      <c r="Z35" s="77"/>
      <c r="AA35" s="77"/>
    </row>
    <row r="36" spans="3:27" ht="12.75">
      <c r="C36" s="53" t="s">
        <v>62</v>
      </c>
      <c r="D36" s="127" t="s">
        <v>64</v>
      </c>
      <c r="E36" s="78"/>
      <c r="F36" s="78"/>
      <c r="G36" s="78"/>
      <c r="H36" s="78"/>
      <c r="I36" s="78"/>
      <c r="J36" s="52"/>
      <c r="K36" s="75"/>
      <c r="L36" s="75"/>
      <c r="M36" s="75"/>
      <c r="N36" s="75"/>
      <c r="O36" s="75"/>
      <c r="P36" s="77"/>
      <c r="Q36" s="127"/>
      <c r="R36" s="127"/>
      <c r="S36" s="77"/>
      <c r="T36" s="77"/>
      <c r="U36" s="77"/>
      <c r="V36" s="77"/>
      <c r="W36" s="77"/>
      <c r="X36" s="77"/>
      <c r="Y36" s="77"/>
      <c r="Z36" s="77"/>
      <c r="AA36" s="77"/>
    </row>
    <row r="37" spans="3:27" ht="12.75">
      <c r="C37" s="53" t="s">
        <v>100</v>
      </c>
      <c r="D37" s="127" t="s">
        <v>101</v>
      </c>
      <c r="E37" s="77"/>
      <c r="F37" s="77"/>
      <c r="G37" s="77"/>
      <c r="H37" s="77"/>
      <c r="I37" s="77"/>
      <c r="J37" s="52"/>
      <c r="K37" s="75"/>
      <c r="L37" s="75"/>
      <c r="M37" s="75"/>
      <c r="N37" s="75"/>
      <c r="O37" s="75"/>
      <c r="P37" s="77"/>
      <c r="Q37" s="127"/>
      <c r="R37" s="127"/>
      <c r="S37" s="77"/>
      <c r="T37" s="77"/>
      <c r="U37" s="77"/>
      <c r="V37" s="77"/>
      <c r="W37" s="77"/>
      <c r="X37" s="77"/>
      <c r="Y37" s="77"/>
      <c r="Z37" s="77"/>
      <c r="AA37" s="77"/>
    </row>
    <row r="38" spans="3:27" ht="12.75">
      <c r="C38" s="53" t="s">
        <v>104</v>
      </c>
      <c r="D38" s="127" t="s">
        <v>126</v>
      </c>
      <c r="E38" s="77"/>
      <c r="F38" s="77"/>
      <c r="G38" s="77"/>
      <c r="H38" s="77"/>
      <c r="I38" s="77"/>
      <c r="J38" s="52"/>
      <c r="K38" s="75"/>
      <c r="L38" s="75"/>
      <c r="M38" s="75"/>
      <c r="N38" s="75"/>
      <c r="O38" s="75"/>
      <c r="P38" s="77"/>
      <c r="Q38" s="127"/>
      <c r="R38" s="127"/>
      <c r="S38" s="77"/>
      <c r="T38" s="77"/>
      <c r="U38" s="77"/>
      <c r="V38" s="77"/>
      <c r="W38" s="77"/>
      <c r="X38" s="77"/>
      <c r="Y38" s="77"/>
      <c r="Z38" s="77"/>
      <c r="AA38" s="77"/>
    </row>
    <row r="39" spans="3:4" ht="12.75">
      <c r="C39" s="149"/>
      <c r="D39" s="127" t="s">
        <v>139</v>
      </c>
    </row>
  </sheetData>
  <sheetProtection/>
  <mergeCells count="4">
    <mergeCell ref="B1:W1"/>
    <mergeCell ref="Y3:Y4"/>
    <mergeCell ref="X3:X4"/>
    <mergeCell ref="AA3:AA4"/>
  </mergeCells>
  <printOptions/>
  <pageMargins left="0.7" right="0.7" top="0.75" bottom="0.75" header="0.3" footer="0.3"/>
  <pageSetup horizontalDpi="600" verticalDpi="600" orientation="portrait" paperSize="9" r:id="rId1"/>
  <ignoredErrors>
    <ignoredError sqref="Y7 Y12:Y24 Y27:Y29 Y26 Y30 Y5 Y10" formulaRange="1"/>
    <ignoredError sqref="Y8:Y9 Y11 Y6 Y25" formula="1" formulaRange="1"/>
    <ignoredError sqref="X6:X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B1">
      <selection activeCell="AA3" sqref="AA3:AA4"/>
    </sheetView>
  </sheetViews>
  <sheetFormatPr defaultColWidth="9.140625" defaultRowHeight="12.75"/>
  <cols>
    <col min="1" max="1" width="5.57421875" style="0" hidden="1" customWidth="1"/>
    <col min="2" max="2" width="5.57421875" style="0" customWidth="1"/>
    <col min="3" max="3" width="10.140625" style="2" customWidth="1"/>
    <col min="4" max="4" width="27.8515625" style="0" hidden="1" customWidth="1"/>
    <col min="5" max="5" width="12.421875" style="0" hidden="1" customWidth="1"/>
    <col min="6" max="7" width="8.7109375" style="0" hidden="1" customWidth="1"/>
    <col min="8" max="8" width="12.421875" style="0" customWidth="1"/>
    <col min="9" max="10" width="8.7109375" style="0" customWidth="1"/>
    <col min="17" max="18" width="9.140625" style="125" customWidth="1"/>
    <col min="24" max="24" width="10.140625" style="0" customWidth="1"/>
    <col min="26" max="26" width="13.57421875" style="0" bestFit="1" customWidth="1"/>
    <col min="27" max="27" width="11.7109375" style="0" customWidth="1"/>
  </cols>
  <sheetData>
    <row r="1" spans="1:24" ht="12.75">
      <c r="A1" s="3" t="s">
        <v>137</v>
      </c>
      <c r="B1" s="226" t="s">
        <v>137</v>
      </c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3"/>
    </row>
    <row r="2" ht="13.5" thickBot="1">
      <c r="Y2" t="s">
        <v>146</v>
      </c>
    </row>
    <row r="3" spans="24:27" ht="13.5" customHeight="1" thickBot="1">
      <c r="X3" s="225" t="s">
        <v>94</v>
      </c>
      <c r="Y3" s="225" t="s">
        <v>96</v>
      </c>
      <c r="Z3" s="225" t="s">
        <v>145</v>
      </c>
      <c r="AA3" s="225" t="s">
        <v>95</v>
      </c>
    </row>
    <row r="4" spans="1:27" s="13" customFormat="1" ht="13.5" thickBot="1">
      <c r="A4" s="82" t="s">
        <v>23</v>
      </c>
      <c r="B4" s="30" t="s">
        <v>23</v>
      </c>
      <c r="C4" s="82" t="s">
        <v>58</v>
      </c>
      <c r="D4" s="32" t="s">
        <v>24</v>
      </c>
      <c r="E4" s="31" t="s">
        <v>85</v>
      </c>
      <c r="F4" s="30" t="s">
        <v>86</v>
      </c>
      <c r="G4" s="31" t="s">
        <v>87</v>
      </c>
      <c r="H4" s="30" t="s">
        <v>85</v>
      </c>
      <c r="I4" s="31" t="s">
        <v>86</v>
      </c>
      <c r="J4" s="30" t="s">
        <v>87</v>
      </c>
      <c r="K4" s="31" t="s">
        <v>25</v>
      </c>
      <c r="L4" s="30" t="s">
        <v>26</v>
      </c>
      <c r="M4" s="31" t="s">
        <v>27</v>
      </c>
      <c r="N4" s="30" t="s">
        <v>28</v>
      </c>
      <c r="O4" s="31" t="s">
        <v>29</v>
      </c>
      <c r="P4" s="30" t="s">
        <v>30</v>
      </c>
      <c r="Q4" s="31" t="s">
        <v>31</v>
      </c>
      <c r="R4" s="30" t="s">
        <v>32</v>
      </c>
      <c r="S4" s="31" t="s">
        <v>33</v>
      </c>
      <c r="T4" s="30" t="s">
        <v>34</v>
      </c>
      <c r="U4" s="33" t="s">
        <v>35</v>
      </c>
      <c r="V4" s="33" t="s">
        <v>36</v>
      </c>
      <c r="X4" s="228"/>
      <c r="Y4" s="219"/>
      <c r="Z4" s="228"/>
      <c r="AA4" s="219"/>
    </row>
    <row r="5" spans="1:27" ht="12.75">
      <c r="A5" s="55" t="s">
        <v>0</v>
      </c>
      <c r="B5" s="58" t="s">
        <v>0</v>
      </c>
      <c r="C5" s="20">
        <v>1</v>
      </c>
      <c r="D5" s="110" t="s">
        <v>37</v>
      </c>
      <c r="E5" s="49" t="s">
        <v>88</v>
      </c>
      <c r="F5" s="14">
        <v>523771</v>
      </c>
      <c r="G5" s="8">
        <v>224090</v>
      </c>
      <c r="H5" s="153" t="s">
        <v>130</v>
      </c>
      <c r="I5" s="8">
        <v>523771</v>
      </c>
      <c r="J5" s="20">
        <v>224090</v>
      </c>
      <c r="K5" s="154">
        <v>36.14</v>
      </c>
      <c r="L5" s="51">
        <v>30.77</v>
      </c>
      <c r="M5" s="84">
        <v>36.39</v>
      </c>
      <c r="N5" s="51">
        <v>35.73</v>
      </c>
      <c r="O5" s="84">
        <v>41.11</v>
      </c>
      <c r="P5" s="85">
        <v>26.62</v>
      </c>
      <c r="Q5" s="84">
        <v>36.11</v>
      </c>
      <c r="R5" s="76">
        <v>24.92</v>
      </c>
      <c r="S5" s="141">
        <v>37.42</v>
      </c>
      <c r="T5" s="76">
        <v>39.38</v>
      </c>
      <c r="U5" s="141">
        <v>33.01</v>
      </c>
      <c r="V5" s="51">
        <v>34.75</v>
      </c>
      <c r="X5" s="59">
        <f>SUM(100/12)*12</f>
        <v>100</v>
      </c>
      <c r="Y5" s="60">
        <f>SUM(K5:V5)/12</f>
        <v>34.362500000000004</v>
      </c>
      <c r="Z5" s="60"/>
      <c r="AA5" s="67">
        <f>Y5*AA37</f>
        <v>30.582625000000004</v>
      </c>
    </row>
    <row r="6" spans="1:27" ht="12.75">
      <c r="A6" s="55" t="s">
        <v>1</v>
      </c>
      <c r="B6" s="55" t="s">
        <v>1</v>
      </c>
      <c r="C6" s="14">
        <v>2</v>
      </c>
      <c r="D6" s="110" t="s">
        <v>38</v>
      </c>
      <c r="E6" s="49" t="s">
        <v>89</v>
      </c>
      <c r="F6" s="14">
        <v>524857</v>
      </c>
      <c r="G6" s="8">
        <v>222756</v>
      </c>
      <c r="H6" s="97" t="s">
        <v>130</v>
      </c>
      <c r="I6" s="8">
        <v>524857</v>
      </c>
      <c r="J6" s="14">
        <v>222756</v>
      </c>
      <c r="K6" s="131">
        <v>24.45</v>
      </c>
      <c r="L6" s="42">
        <v>28.64</v>
      </c>
      <c r="M6" s="41">
        <v>25.83</v>
      </c>
      <c r="N6" s="42">
        <v>18.89</v>
      </c>
      <c r="O6" s="41">
        <v>16.73</v>
      </c>
      <c r="P6" s="42">
        <v>12.48</v>
      </c>
      <c r="Q6" s="41">
        <v>16.53</v>
      </c>
      <c r="R6" s="42">
        <v>17</v>
      </c>
      <c r="S6" s="41">
        <v>19.25</v>
      </c>
      <c r="T6" s="42">
        <v>20.88</v>
      </c>
      <c r="U6" s="41">
        <v>22.52</v>
      </c>
      <c r="V6" s="42">
        <v>25.11</v>
      </c>
      <c r="X6" s="71">
        <f aca="true" t="shared" si="0" ref="X6:X32">SUM(100/12)*12</f>
        <v>100</v>
      </c>
      <c r="Y6" s="62">
        <f>SUM(K6:V6)/12</f>
        <v>20.6925</v>
      </c>
      <c r="Z6" s="62"/>
      <c r="AA6" s="66">
        <f>Y6*AA37</f>
        <v>18.416325</v>
      </c>
    </row>
    <row r="7" spans="1:27" ht="12.75">
      <c r="A7" s="55" t="s">
        <v>2</v>
      </c>
      <c r="B7" s="55" t="s">
        <v>2</v>
      </c>
      <c r="C7" s="14">
        <v>3</v>
      </c>
      <c r="D7" s="110" t="s">
        <v>39</v>
      </c>
      <c r="E7" s="49" t="s">
        <v>89</v>
      </c>
      <c r="F7" s="14">
        <v>524345</v>
      </c>
      <c r="G7" s="8">
        <v>224468</v>
      </c>
      <c r="H7" s="97" t="s">
        <v>131</v>
      </c>
      <c r="I7" s="8">
        <v>524345</v>
      </c>
      <c r="J7" s="14">
        <v>224468</v>
      </c>
      <c r="K7" s="131"/>
      <c r="L7" s="42">
        <v>25.42</v>
      </c>
      <c r="M7" s="41">
        <v>29.18</v>
      </c>
      <c r="N7" s="42"/>
      <c r="O7" s="41">
        <v>16.04</v>
      </c>
      <c r="P7" s="42">
        <v>12.24</v>
      </c>
      <c r="Q7" s="41">
        <v>10.91</v>
      </c>
      <c r="R7" s="42"/>
      <c r="S7" s="41"/>
      <c r="T7" s="42"/>
      <c r="U7" s="41"/>
      <c r="V7" s="42">
        <v>28.98</v>
      </c>
      <c r="X7" s="71">
        <f>SUM(100/12)*6</f>
        <v>50</v>
      </c>
      <c r="Y7" s="62">
        <f>SUM(K7:V7)/6</f>
        <v>20.461666666666666</v>
      </c>
      <c r="Z7" s="62">
        <v>21.01</v>
      </c>
      <c r="AA7" s="66">
        <f>Z7*AA37</f>
        <v>18.698900000000002</v>
      </c>
    </row>
    <row r="8" spans="1:27" ht="12.75">
      <c r="A8" s="55" t="s">
        <v>3</v>
      </c>
      <c r="B8" s="55" t="s">
        <v>3</v>
      </c>
      <c r="C8" s="14">
        <v>4</v>
      </c>
      <c r="D8" s="110" t="s">
        <v>40</v>
      </c>
      <c r="E8" s="49" t="s">
        <v>88</v>
      </c>
      <c r="F8" s="14">
        <v>525373</v>
      </c>
      <c r="G8" s="8">
        <v>226985</v>
      </c>
      <c r="H8" s="97" t="s">
        <v>88</v>
      </c>
      <c r="I8" s="8">
        <v>525373</v>
      </c>
      <c r="J8" s="14">
        <v>226985</v>
      </c>
      <c r="K8" s="131">
        <v>24.8</v>
      </c>
      <c r="L8" s="42">
        <v>27.05</v>
      </c>
      <c r="M8" s="41">
        <v>26.58</v>
      </c>
      <c r="N8" s="148" t="s">
        <v>147</v>
      </c>
      <c r="O8" s="41">
        <v>15.21</v>
      </c>
      <c r="P8" s="42">
        <v>14.39</v>
      </c>
      <c r="Q8" s="41">
        <v>16.85</v>
      </c>
      <c r="R8" s="42">
        <v>19.29</v>
      </c>
      <c r="S8" s="41">
        <v>21.79</v>
      </c>
      <c r="T8" s="42">
        <v>23.8</v>
      </c>
      <c r="U8" s="41">
        <v>28.05</v>
      </c>
      <c r="V8" s="42">
        <v>26.85</v>
      </c>
      <c r="X8" s="71">
        <f t="shared" si="0"/>
        <v>100</v>
      </c>
      <c r="Y8" s="62">
        <f>SUM(K8:V8)/11</f>
        <v>22.241818181818186</v>
      </c>
      <c r="Z8" s="62"/>
      <c r="AA8" s="66">
        <f>Y8*AA37</f>
        <v>19.795218181818186</v>
      </c>
    </row>
    <row r="9" spans="1:27" ht="12.75">
      <c r="A9" s="55" t="s">
        <v>4</v>
      </c>
      <c r="B9" s="55" t="s">
        <v>4</v>
      </c>
      <c r="C9" s="14">
        <v>5</v>
      </c>
      <c r="D9" s="110" t="s">
        <v>41</v>
      </c>
      <c r="E9" s="49" t="s">
        <v>89</v>
      </c>
      <c r="F9" s="14">
        <v>525373</v>
      </c>
      <c r="G9" s="8">
        <v>226985</v>
      </c>
      <c r="H9" s="97" t="s">
        <v>89</v>
      </c>
      <c r="I9" s="8">
        <v>525373</v>
      </c>
      <c r="J9" s="14">
        <v>226985</v>
      </c>
      <c r="K9" s="131">
        <v>18.93</v>
      </c>
      <c r="L9" s="42">
        <v>19.79</v>
      </c>
      <c r="M9" s="41">
        <v>19.32</v>
      </c>
      <c r="N9" s="42">
        <v>15.94</v>
      </c>
      <c r="O9" s="41">
        <v>8.94</v>
      </c>
      <c r="P9" s="42">
        <v>6.89</v>
      </c>
      <c r="Q9" s="41">
        <v>10.28</v>
      </c>
      <c r="R9" s="42">
        <v>11.81</v>
      </c>
      <c r="S9" s="41">
        <v>13.49</v>
      </c>
      <c r="T9" s="42">
        <v>16.8</v>
      </c>
      <c r="U9" s="41">
        <v>23.71</v>
      </c>
      <c r="V9" s="42">
        <v>21.25</v>
      </c>
      <c r="X9" s="71">
        <f>SUM(100/12)*12</f>
        <v>100</v>
      </c>
      <c r="Y9" s="62">
        <f>SUM(K9:V9)/12</f>
        <v>15.595833333333333</v>
      </c>
      <c r="Z9" s="62"/>
      <c r="AA9" s="66">
        <f>Y9*AA37</f>
        <v>13.880291666666666</v>
      </c>
    </row>
    <row r="10" spans="1:27" ht="12.75">
      <c r="A10" s="55" t="s">
        <v>5</v>
      </c>
      <c r="B10" s="55" t="s">
        <v>5</v>
      </c>
      <c r="C10" s="14">
        <v>6</v>
      </c>
      <c r="D10" s="110" t="s">
        <v>42</v>
      </c>
      <c r="E10" s="49" t="s">
        <v>89</v>
      </c>
      <c r="F10" s="14">
        <v>523845</v>
      </c>
      <c r="G10" s="8">
        <v>225386</v>
      </c>
      <c r="H10" s="97" t="s">
        <v>130</v>
      </c>
      <c r="I10" s="8">
        <v>523845</v>
      </c>
      <c r="J10" s="14">
        <v>225386</v>
      </c>
      <c r="K10" s="131">
        <v>23.87</v>
      </c>
      <c r="L10" s="42">
        <v>25.44</v>
      </c>
      <c r="M10" s="41">
        <v>23.83</v>
      </c>
      <c r="N10" s="42">
        <v>17.58</v>
      </c>
      <c r="O10" s="41">
        <v>11.45</v>
      </c>
      <c r="P10" s="42">
        <v>9.54</v>
      </c>
      <c r="Q10" s="41">
        <v>15.01</v>
      </c>
      <c r="R10" s="42">
        <v>16.67</v>
      </c>
      <c r="S10" s="41">
        <v>18.65</v>
      </c>
      <c r="T10" s="42">
        <v>22.64</v>
      </c>
      <c r="U10" s="41">
        <v>29.39</v>
      </c>
      <c r="V10" s="42">
        <v>26.23</v>
      </c>
      <c r="X10" s="71">
        <f t="shared" si="0"/>
        <v>100</v>
      </c>
      <c r="Y10" s="62">
        <f>SUM(K10:V10)/12</f>
        <v>20.025</v>
      </c>
      <c r="Z10" s="62"/>
      <c r="AA10" s="66">
        <f>Y10*AA37</f>
        <v>17.82225</v>
      </c>
    </row>
    <row r="11" spans="1:27" ht="12.75">
      <c r="A11" s="55" t="s">
        <v>6</v>
      </c>
      <c r="B11" s="55" t="s">
        <v>6</v>
      </c>
      <c r="C11" s="14">
        <v>7</v>
      </c>
      <c r="D11" s="110" t="s">
        <v>43</v>
      </c>
      <c r="E11" s="49" t="s">
        <v>88</v>
      </c>
      <c r="F11" s="14">
        <v>523278</v>
      </c>
      <c r="G11" s="8">
        <v>225479</v>
      </c>
      <c r="H11" s="97" t="s">
        <v>130</v>
      </c>
      <c r="I11" s="8">
        <v>523278</v>
      </c>
      <c r="J11" s="14">
        <v>225479</v>
      </c>
      <c r="K11" s="131">
        <v>34.24</v>
      </c>
      <c r="L11" s="42">
        <v>39.38</v>
      </c>
      <c r="M11" s="41">
        <v>38.12</v>
      </c>
      <c r="N11" s="42">
        <v>32.35</v>
      </c>
      <c r="O11" s="41">
        <v>33.64</v>
      </c>
      <c r="P11" s="42">
        <v>25.43</v>
      </c>
      <c r="Q11" s="41">
        <v>32.6</v>
      </c>
      <c r="R11" s="42"/>
      <c r="S11" s="41">
        <v>30.32</v>
      </c>
      <c r="T11" s="42">
        <v>39.83</v>
      </c>
      <c r="U11" s="41"/>
      <c r="V11" s="42">
        <v>36.76</v>
      </c>
      <c r="X11" s="71">
        <f>SUM(100/12)*10</f>
        <v>83.33333333333334</v>
      </c>
      <c r="Y11" s="62">
        <f>SUM(K11:V11)/10</f>
        <v>34.267</v>
      </c>
      <c r="Z11" s="62"/>
      <c r="AA11" s="66">
        <f>Y11*AA37</f>
        <v>30.497630000000004</v>
      </c>
    </row>
    <row r="12" spans="1:27" ht="12.75">
      <c r="A12" s="55" t="s">
        <v>8</v>
      </c>
      <c r="B12" s="55" t="s">
        <v>8</v>
      </c>
      <c r="C12" s="14">
        <v>8</v>
      </c>
      <c r="D12" s="110" t="s">
        <v>44</v>
      </c>
      <c r="E12" s="49" t="s">
        <v>89</v>
      </c>
      <c r="F12" s="14">
        <v>522259</v>
      </c>
      <c r="G12" s="8">
        <v>226001</v>
      </c>
      <c r="H12" s="97" t="s">
        <v>131</v>
      </c>
      <c r="I12" s="8">
        <v>522259</v>
      </c>
      <c r="J12" s="14">
        <v>226001</v>
      </c>
      <c r="K12" s="131">
        <v>25.13</v>
      </c>
      <c r="L12" s="42">
        <v>28.28</v>
      </c>
      <c r="M12" s="41">
        <v>28.31</v>
      </c>
      <c r="N12" s="42">
        <v>21.46</v>
      </c>
      <c r="O12" s="41">
        <v>19.06</v>
      </c>
      <c r="P12" s="42">
        <v>15.16</v>
      </c>
      <c r="Q12" s="41">
        <v>17.86</v>
      </c>
      <c r="R12" s="42">
        <v>18.87</v>
      </c>
      <c r="S12" s="41">
        <v>22.48</v>
      </c>
      <c r="T12" s="42">
        <v>25.66</v>
      </c>
      <c r="U12" s="41">
        <v>29.97</v>
      </c>
      <c r="V12" s="42">
        <v>29</v>
      </c>
      <c r="X12" s="71">
        <f t="shared" si="0"/>
        <v>100</v>
      </c>
      <c r="Y12" s="62">
        <f>SUM(K12:V12)/12</f>
        <v>23.436666666666667</v>
      </c>
      <c r="Z12" s="62"/>
      <c r="AA12" s="66">
        <f>Y12*AA37</f>
        <v>20.858633333333334</v>
      </c>
    </row>
    <row r="13" spans="1:27" ht="12.75">
      <c r="A13" s="55" t="s">
        <v>9</v>
      </c>
      <c r="B13" s="55" t="s">
        <v>9</v>
      </c>
      <c r="C13" s="14">
        <v>9</v>
      </c>
      <c r="D13" s="110" t="s">
        <v>45</v>
      </c>
      <c r="E13" s="49" t="s">
        <v>88</v>
      </c>
      <c r="F13" s="14">
        <v>526652</v>
      </c>
      <c r="G13" s="8">
        <v>223438</v>
      </c>
      <c r="H13" s="97" t="s">
        <v>88</v>
      </c>
      <c r="I13" s="8">
        <v>526652</v>
      </c>
      <c r="J13" s="14">
        <v>223438</v>
      </c>
      <c r="K13" s="131"/>
      <c r="L13" s="42">
        <v>26.25</v>
      </c>
      <c r="M13" s="41">
        <v>30.25</v>
      </c>
      <c r="N13" s="42">
        <v>24.44</v>
      </c>
      <c r="O13" s="41"/>
      <c r="P13" s="42"/>
      <c r="Q13" s="41">
        <v>28.22</v>
      </c>
      <c r="R13" s="42">
        <v>25.42</v>
      </c>
      <c r="S13" s="41">
        <v>28.44</v>
      </c>
      <c r="T13" s="42">
        <v>28.33</v>
      </c>
      <c r="U13" s="41">
        <v>35.33</v>
      </c>
      <c r="V13" s="42">
        <v>27.49</v>
      </c>
      <c r="X13" s="71">
        <f>SUM(100/12)*9</f>
        <v>75</v>
      </c>
      <c r="Y13" s="62">
        <f>SUM(K13:V13)/9</f>
        <v>28.241111111111106</v>
      </c>
      <c r="Z13" s="62"/>
      <c r="AA13" s="66">
        <f>Y13*AA37</f>
        <v>25.134588888888885</v>
      </c>
    </row>
    <row r="14" spans="1:27" ht="12.75">
      <c r="A14" s="55" t="s">
        <v>10</v>
      </c>
      <c r="B14" s="55" t="s">
        <v>10</v>
      </c>
      <c r="C14" s="14">
        <v>10</v>
      </c>
      <c r="D14" s="110" t="s">
        <v>46</v>
      </c>
      <c r="E14" s="49" t="s">
        <v>88</v>
      </c>
      <c r="F14" s="14">
        <v>522075</v>
      </c>
      <c r="G14" s="8">
        <v>225568</v>
      </c>
      <c r="H14" s="97" t="s">
        <v>130</v>
      </c>
      <c r="I14" s="8">
        <v>522075</v>
      </c>
      <c r="J14" s="14">
        <v>225568</v>
      </c>
      <c r="K14" s="131">
        <v>33.84</v>
      </c>
      <c r="L14" s="42">
        <v>38.5</v>
      </c>
      <c r="M14" s="41">
        <v>31.91</v>
      </c>
      <c r="N14" s="42">
        <v>26.33</v>
      </c>
      <c r="O14" s="41">
        <v>22.93</v>
      </c>
      <c r="P14" s="42">
        <v>18.65</v>
      </c>
      <c r="Q14" s="41">
        <v>27.88</v>
      </c>
      <c r="R14" s="42">
        <v>29.38</v>
      </c>
      <c r="S14" s="41">
        <v>27.16</v>
      </c>
      <c r="T14" s="42">
        <v>29.57</v>
      </c>
      <c r="U14" s="41"/>
      <c r="V14" s="42">
        <v>37.01</v>
      </c>
      <c r="X14" s="71">
        <f>SUM(100/12)*11</f>
        <v>91.66666666666667</v>
      </c>
      <c r="Y14" s="62">
        <f>SUM(K14:V14)/11</f>
        <v>29.378181818181815</v>
      </c>
      <c r="Z14" s="62"/>
      <c r="AA14" s="66">
        <f>Y14*AA37</f>
        <v>26.146581818181815</v>
      </c>
    </row>
    <row r="15" spans="1:27" ht="12.75">
      <c r="A15" s="55" t="s">
        <v>11</v>
      </c>
      <c r="B15" s="55" t="s">
        <v>11</v>
      </c>
      <c r="C15" s="14">
        <v>11</v>
      </c>
      <c r="D15" s="110" t="s">
        <v>47</v>
      </c>
      <c r="E15" s="49" t="s">
        <v>88</v>
      </c>
      <c r="F15" s="14">
        <v>522126</v>
      </c>
      <c r="G15" s="8">
        <v>224862</v>
      </c>
      <c r="H15" s="97" t="s">
        <v>131</v>
      </c>
      <c r="I15" s="8">
        <v>522126</v>
      </c>
      <c r="J15" s="14">
        <v>224862</v>
      </c>
      <c r="K15" s="131">
        <v>24.33</v>
      </c>
      <c r="L15" s="42">
        <v>27.17</v>
      </c>
      <c r="M15" s="41">
        <v>25.71</v>
      </c>
      <c r="N15" s="42">
        <v>21.71</v>
      </c>
      <c r="O15" s="41">
        <v>15.52</v>
      </c>
      <c r="P15" s="24">
        <v>11.43</v>
      </c>
      <c r="Q15" s="41">
        <v>19.09</v>
      </c>
      <c r="R15" s="42">
        <v>19.22</v>
      </c>
      <c r="S15" s="41">
        <v>18.86</v>
      </c>
      <c r="T15" s="42">
        <v>23.44</v>
      </c>
      <c r="U15" s="41">
        <v>25.26</v>
      </c>
      <c r="V15" s="42">
        <v>27.67</v>
      </c>
      <c r="X15" s="71">
        <f t="shared" si="0"/>
        <v>100</v>
      </c>
      <c r="Y15" s="62">
        <f>SUM(K15:V15)/12</f>
        <v>21.617500000000003</v>
      </c>
      <c r="Z15" s="62"/>
      <c r="AA15" s="66">
        <f>Y15*AA37</f>
        <v>19.239575000000002</v>
      </c>
    </row>
    <row r="16" spans="1:31" ht="12.75">
      <c r="A16" s="55" t="s">
        <v>12</v>
      </c>
      <c r="B16" s="55" t="s">
        <v>12</v>
      </c>
      <c r="C16" s="14">
        <v>12</v>
      </c>
      <c r="D16" s="110" t="s">
        <v>48</v>
      </c>
      <c r="E16" s="49" t="s">
        <v>88</v>
      </c>
      <c r="F16" s="14">
        <v>522955</v>
      </c>
      <c r="G16" s="8">
        <v>223335</v>
      </c>
      <c r="H16" s="97" t="s">
        <v>131</v>
      </c>
      <c r="I16" s="8">
        <v>522955</v>
      </c>
      <c r="J16" s="14">
        <v>223335</v>
      </c>
      <c r="K16" s="131">
        <v>20.85</v>
      </c>
      <c r="L16" s="42">
        <v>30.77</v>
      </c>
      <c r="M16" s="41">
        <v>26.69</v>
      </c>
      <c r="N16" s="42">
        <v>20.22</v>
      </c>
      <c r="O16" s="41">
        <v>22</v>
      </c>
      <c r="P16" s="42">
        <v>19.02</v>
      </c>
      <c r="Q16" s="41">
        <v>17.08</v>
      </c>
      <c r="R16" s="42">
        <v>15.54</v>
      </c>
      <c r="S16" s="41">
        <v>14.16</v>
      </c>
      <c r="T16" s="42">
        <v>23.07</v>
      </c>
      <c r="U16" s="41">
        <v>22.9</v>
      </c>
      <c r="V16" s="42">
        <v>23.35</v>
      </c>
      <c r="X16" s="71">
        <f>SUM(100/12)*12</f>
        <v>100</v>
      </c>
      <c r="Y16" s="62">
        <f>SUM(K16:V16)/12</f>
        <v>21.304166666666664</v>
      </c>
      <c r="Z16" s="62"/>
      <c r="AA16" s="66">
        <f>Y16*AA37</f>
        <v>18.96070833333333</v>
      </c>
      <c r="AE16" s="13"/>
    </row>
    <row r="17" spans="1:27" ht="12.75">
      <c r="A17" s="55" t="s">
        <v>13</v>
      </c>
      <c r="B17" s="55" t="s">
        <v>13</v>
      </c>
      <c r="C17" s="14">
        <v>13</v>
      </c>
      <c r="D17" s="110" t="s">
        <v>49</v>
      </c>
      <c r="E17" s="49" t="s">
        <v>88</v>
      </c>
      <c r="F17" s="14">
        <v>523070</v>
      </c>
      <c r="G17" s="8">
        <v>226070</v>
      </c>
      <c r="H17" s="97" t="s">
        <v>131</v>
      </c>
      <c r="I17" s="8">
        <v>523070</v>
      </c>
      <c r="J17" s="14">
        <v>226070</v>
      </c>
      <c r="K17" s="131">
        <v>28.9</v>
      </c>
      <c r="L17" s="42">
        <v>28.78</v>
      </c>
      <c r="M17" s="41"/>
      <c r="N17" s="42">
        <v>24.4</v>
      </c>
      <c r="O17" s="41">
        <v>15.13</v>
      </c>
      <c r="P17" s="42">
        <v>11.42</v>
      </c>
      <c r="Q17" s="41">
        <v>19.52</v>
      </c>
      <c r="R17" s="42"/>
      <c r="S17" s="41">
        <v>22.84</v>
      </c>
      <c r="T17" s="42">
        <v>26.64</v>
      </c>
      <c r="U17" s="41">
        <v>29.93</v>
      </c>
      <c r="V17" s="42">
        <v>30.94</v>
      </c>
      <c r="X17" s="71">
        <f>SUM(100/12)*11</f>
        <v>91.66666666666667</v>
      </c>
      <c r="Y17" s="62">
        <f>SUM(K17:V17)/10</f>
        <v>23.85</v>
      </c>
      <c r="Z17" s="62"/>
      <c r="AA17" s="66">
        <f>Y17*AA37</f>
        <v>21.2265</v>
      </c>
    </row>
    <row r="18" spans="1:27" ht="12.75">
      <c r="A18" s="55" t="s">
        <v>14</v>
      </c>
      <c r="B18" s="55" t="s">
        <v>14</v>
      </c>
      <c r="C18" s="14">
        <v>14</v>
      </c>
      <c r="D18" s="110" t="s">
        <v>133</v>
      </c>
      <c r="E18" s="49" t="s">
        <v>88</v>
      </c>
      <c r="F18" s="14">
        <v>523586</v>
      </c>
      <c r="G18" s="8">
        <v>223967</v>
      </c>
      <c r="H18" s="97" t="s">
        <v>88</v>
      </c>
      <c r="I18" s="8">
        <v>523586</v>
      </c>
      <c r="J18" s="14">
        <v>223967</v>
      </c>
      <c r="K18" s="131">
        <v>28.48</v>
      </c>
      <c r="L18" s="42">
        <v>41.77</v>
      </c>
      <c r="M18" s="41">
        <v>36.25</v>
      </c>
      <c r="N18" s="42">
        <v>32.48</v>
      </c>
      <c r="O18" s="41">
        <v>27.45</v>
      </c>
      <c r="P18" s="42">
        <v>21.5</v>
      </c>
      <c r="Q18" s="41">
        <v>24.05</v>
      </c>
      <c r="R18" s="42">
        <v>35.64</v>
      </c>
      <c r="S18" s="41">
        <v>32.58</v>
      </c>
      <c r="T18" s="42">
        <v>36.87</v>
      </c>
      <c r="U18" s="41">
        <v>38.14</v>
      </c>
      <c r="V18" s="96" t="s">
        <v>60</v>
      </c>
      <c r="X18" s="71">
        <f>SUM(100/12)*11</f>
        <v>91.66666666666667</v>
      </c>
      <c r="Y18" s="62">
        <f>SUM(K18:V18)/11</f>
        <v>32.29181818181818</v>
      </c>
      <c r="Z18" s="62"/>
      <c r="AA18" s="66">
        <f>Y18*AA37</f>
        <v>28.73971818181818</v>
      </c>
    </row>
    <row r="19" spans="1:27" ht="12.75">
      <c r="A19" s="55" t="s">
        <v>17</v>
      </c>
      <c r="B19" s="55" t="s">
        <v>17</v>
      </c>
      <c r="C19" s="14">
        <v>17</v>
      </c>
      <c r="D19" s="110" t="s">
        <v>53</v>
      </c>
      <c r="E19" s="49" t="s">
        <v>88</v>
      </c>
      <c r="F19" s="14">
        <v>522700</v>
      </c>
      <c r="G19" s="8">
        <v>226550</v>
      </c>
      <c r="H19" s="97" t="s">
        <v>130</v>
      </c>
      <c r="I19" s="8">
        <v>522700</v>
      </c>
      <c r="J19" s="14">
        <v>226550</v>
      </c>
      <c r="K19" s="131">
        <v>31.53</v>
      </c>
      <c r="L19" s="42">
        <v>49.14</v>
      </c>
      <c r="M19" s="41">
        <v>48.93</v>
      </c>
      <c r="N19" s="42">
        <v>49.66</v>
      </c>
      <c r="O19" s="41">
        <v>49.29</v>
      </c>
      <c r="P19" s="42">
        <v>45.25</v>
      </c>
      <c r="Q19" s="41">
        <v>55.09</v>
      </c>
      <c r="R19" s="42">
        <v>47.25</v>
      </c>
      <c r="S19" s="41">
        <v>47.67</v>
      </c>
      <c r="T19" s="42">
        <v>46.72</v>
      </c>
      <c r="U19" s="41">
        <v>46.15</v>
      </c>
      <c r="V19" s="42">
        <v>51.66</v>
      </c>
      <c r="X19" s="71">
        <f t="shared" si="0"/>
        <v>100</v>
      </c>
      <c r="Y19" s="62">
        <f>SUM(K19:V19)/12</f>
        <v>47.36166666666666</v>
      </c>
      <c r="Z19" s="62"/>
      <c r="AA19" s="66">
        <f>Y19*AA37</f>
        <v>42.15188333333332</v>
      </c>
    </row>
    <row r="20" spans="1:27" ht="12.75">
      <c r="A20" s="55" t="s">
        <v>18</v>
      </c>
      <c r="B20" s="55" t="s">
        <v>18</v>
      </c>
      <c r="C20" s="14">
        <v>18</v>
      </c>
      <c r="D20" s="110" t="s">
        <v>54</v>
      </c>
      <c r="E20" s="49" t="s">
        <v>89</v>
      </c>
      <c r="F20" s="14">
        <v>525425</v>
      </c>
      <c r="G20" s="8">
        <v>224183</v>
      </c>
      <c r="H20" s="97" t="s">
        <v>89</v>
      </c>
      <c r="I20" s="8">
        <v>525425</v>
      </c>
      <c r="J20" s="14">
        <v>224183</v>
      </c>
      <c r="K20" s="131">
        <v>20.04</v>
      </c>
      <c r="L20" s="42">
        <v>22.74</v>
      </c>
      <c r="M20" s="41">
        <v>19.66</v>
      </c>
      <c r="N20" s="42">
        <v>15.53</v>
      </c>
      <c r="O20" s="41">
        <v>9.09</v>
      </c>
      <c r="P20" s="42">
        <v>6.42</v>
      </c>
      <c r="Q20" s="41">
        <v>10.87</v>
      </c>
      <c r="R20" s="42">
        <v>13.71</v>
      </c>
      <c r="S20" s="41">
        <v>14.28</v>
      </c>
      <c r="T20" s="42">
        <v>18.41</v>
      </c>
      <c r="U20" s="41">
        <v>24.31</v>
      </c>
      <c r="V20" s="42">
        <v>19.86</v>
      </c>
      <c r="X20" s="71">
        <f t="shared" si="0"/>
        <v>100</v>
      </c>
      <c r="Y20" s="62">
        <f>SUM(K20:V20)/12</f>
        <v>16.243333333333336</v>
      </c>
      <c r="Z20" s="62"/>
      <c r="AA20" s="66">
        <f>Y20*AA37</f>
        <v>14.456566666666669</v>
      </c>
    </row>
    <row r="21" spans="1:27" ht="12.75">
      <c r="A21" s="55" t="s">
        <v>19</v>
      </c>
      <c r="B21" s="55" t="s">
        <v>19</v>
      </c>
      <c r="C21" s="14">
        <v>19</v>
      </c>
      <c r="D21" s="110" t="s">
        <v>57</v>
      </c>
      <c r="E21" s="49" t="s">
        <v>88</v>
      </c>
      <c r="F21" s="14">
        <v>522700</v>
      </c>
      <c r="G21" s="8">
        <v>226570</v>
      </c>
      <c r="H21" s="97" t="s">
        <v>130</v>
      </c>
      <c r="I21" s="8">
        <v>522700</v>
      </c>
      <c r="J21" s="14">
        <v>226570</v>
      </c>
      <c r="K21" s="131">
        <v>41.66</v>
      </c>
      <c r="L21" s="42">
        <v>40.87</v>
      </c>
      <c r="M21" s="41">
        <v>43.69</v>
      </c>
      <c r="N21" s="42">
        <v>40.49</v>
      </c>
      <c r="O21" s="41">
        <v>40.47</v>
      </c>
      <c r="P21" s="42">
        <v>34.91</v>
      </c>
      <c r="Q21" s="41">
        <v>40.24</v>
      </c>
      <c r="R21" s="42">
        <v>35.86</v>
      </c>
      <c r="S21" s="41">
        <v>35.38</v>
      </c>
      <c r="T21" s="42">
        <v>38.44</v>
      </c>
      <c r="U21" s="41">
        <v>38.71</v>
      </c>
      <c r="V21" s="42">
        <v>42.88</v>
      </c>
      <c r="X21" s="71">
        <f>SUM(100/12)*12</f>
        <v>100</v>
      </c>
      <c r="Y21" s="62">
        <f>SUM(K21:V21)/12</f>
        <v>39.46666666666666</v>
      </c>
      <c r="Z21" s="62"/>
      <c r="AA21" s="66">
        <f>Y21*AA37</f>
        <v>35.12533333333333</v>
      </c>
    </row>
    <row r="22" spans="1:27" ht="12.75">
      <c r="A22" s="55" t="s">
        <v>21</v>
      </c>
      <c r="B22" s="55" t="s">
        <v>21</v>
      </c>
      <c r="C22" s="14">
        <v>21</v>
      </c>
      <c r="D22" s="110" t="s">
        <v>90</v>
      </c>
      <c r="E22" s="49" t="s">
        <v>88</v>
      </c>
      <c r="F22" s="14">
        <v>523128</v>
      </c>
      <c r="G22" s="8">
        <v>225677</v>
      </c>
      <c r="H22" s="97" t="s">
        <v>130</v>
      </c>
      <c r="I22" s="8">
        <v>523128</v>
      </c>
      <c r="J22" s="14">
        <v>225677</v>
      </c>
      <c r="K22" s="131">
        <v>27.65</v>
      </c>
      <c r="L22" s="42">
        <v>32.12</v>
      </c>
      <c r="M22" s="41">
        <v>30.37</v>
      </c>
      <c r="N22" s="42">
        <v>28.13</v>
      </c>
      <c r="O22" s="41">
        <v>25.95</v>
      </c>
      <c r="P22" s="42">
        <v>20.31</v>
      </c>
      <c r="Q22" s="41">
        <v>26.98</v>
      </c>
      <c r="R22" s="42">
        <v>24.43</v>
      </c>
      <c r="S22" s="41">
        <v>22.76</v>
      </c>
      <c r="T22" s="42">
        <v>29.41</v>
      </c>
      <c r="U22" s="41"/>
      <c r="V22" s="42">
        <v>31.74</v>
      </c>
      <c r="X22" s="71">
        <f>SUM(100/12)*11</f>
        <v>91.66666666666667</v>
      </c>
      <c r="Y22" s="62">
        <f>SUM(K22:V22)/11</f>
        <v>27.25909090909091</v>
      </c>
      <c r="Z22" s="62"/>
      <c r="AA22" s="66">
        <f>Y22*AA37</f>
        <v>24.26059090909091</v>
      </c>
    </row>
    <row r="23" spans="1:27" ht="13.5" thickBot="1">
      <c r="A23" s="56" t="s">
        <v>22</v>
      </c>
      <c r="B23" s="55" t="s">
        <v>22</v>
      </c>
      <c r="C23" s="14">
        <v>22</v>
      </c>
      <c r="D23" s="110" t="s">
        <v>55</v>
      </c>
      <c r="E23" s="49" t="s">
        <v>88</v>
      </c>
      <c r="F23" s="14">
        <v>523360</v>
      </c>
      <c r="G23" s="8">
        <v>224786</v>
      </c>
      <c r="H23" s="97" t="s">
        <v>130</v>
      </c>
      <c r="I23" s="8">
        <v>523360</v>
      </c>
      <c r="J23" s="14">
        <v>224786</v>
      </c>
      <c r="K23" s="131">
        <v>26.12</v>
      </c>
      <c r="L23" s="42">
        <v>29.32</v>
      </c>
      <c r="M23" s="41">
        <v>31.45</v>
      </c>
      <c r="N23" s="42">
        <v>27.27</v>
      </c>
      <c r="O23" s="41">
        <v>23.25</v>
      </c>
      <c r="P23" s="42">
        <v>23.58</v>
      </c>
      <c r="Q23" s="41">
        <v>25.21</v>
      </c>
      <c r="R23" s="42">
        <v>23.94</v>
      </c>
      <c r="S23" s="41">
        <v>25.35</v>
      </c>
      <c r="T23" s="42">
        <v>31.2</v>
      </c>
      <c r="U23" s="41">
        <v>32.21</v>
      </c>
      <c r="V23" s="42">
        <v>13.88</v>
      </c>
      <c r="X23" s="71">
        <f t="shared" si="0"/>
        <v>100</v>
      </c>
      <c r="Y23" s="62">
        <f aca="true" t="shared" si="1" ref="Y23:Y29">SUM(K23:V23)/12</f>
        <v>26.064999999999998</v>
      </c>
      <c r="Z23" s="62"/>
      <c r="AA23" s="66">
        <f>Y23*AA37</f>
        <v>23.19785</v>
      </c>
    </row>
    <row r="24" spans="1:27" ht="12.75">
      <c r="A24" s="8"/>
      <c r="B24" s="55" t="s">
        <v>116</v>
      </c>
      <c r="C24" s="14">
        <v>23</v>
      </c>
      <c r="D24" s="110" t="s">
        <v>115</v>
      </c>
      <c r="E24" s="49"/>
      <c r="F24" s="8"/>
      <c r="G24" s="8"/>
      <c r="H24" s="97" t="s">
        <v>130</v>
      </c>
      <c r="I24" s="8">
        <v>523014</v>
      </c>
      <c r="J24" s="14">
        <v>226029</v>
      </c>
      <c r="K24" s="131">
        <v>34.2</v>
      </c>
      <c r="L24" s="42">
        <v>41.02</v>
      </c>
      <c r="M24" s="41">
        <v>49.46</v>
      </c>
      <c r="N24" s="42">
        <v>39.72</v>
      </c>
      <c r="O24" s="41">
        <v>35.29</v>
      </c>
      <c r="P24" s="42">
        <v>33.78</v>
      </c>
      <c r="Q24" s="41">
        <v>36.2</v>
      </c>
      <c r="R24" s="42">
        <v>29.75</v>
      </c>
      <c r="S24" s="41">
        <v>29.97</v>
      </c>
      <c r="T24" s="42">
        <v>39.24</v>
      </c>
      <c r="U24" s="41">
        <v>44.13</v>
      </c>
      <c r="V24" s="42">
        <v>39.51</v>
      </c>
      <c r="X24" s="71">
        <f t="shared" si="0"/>
        <v>100</v>
      </c>
      <c r="Y24" s="62">
        <f t="shared" si="1"/>
        <v>37.689166666666665</v>
      </c>
      <c r="Z24" s="62"/>
      <c r="AA24" s="66">
        <f>Y24*AA37</f>
        <v>33.54335833333333</v>
      </c>
    </row>
    <row r="25" spans="1:27" ht="12.75">
      <c r="A25" s="8"/>
      <c r="B25" s="55" t="s">
        <v>117</v>
      </c>
      <c r="C25" s="14">
        <v>24</v>
      </c>
      <c r="D25" s="110" t="s">
        <v>108</v>
      </c>
      <c r="E25" s="49"/>
      <c r="F25" s="8"/>
      <c r="G25" s="8"/>
      <c r="H25" s="97" t="s">
        <v>88</v>
      </c>
      <c r="I25" s="8">
        <v>525987</v>
      </c>
      <c r="J25" s="14">
        <v>226368</v>
      </c>
      <c r="K25" s="131">
        <v>35.25</v>
      </c>
      <c r="L25" s="42">
        <v>34.75</v>
      </c>
      <c r="M25" s="41">
        <v>37.82</v>
      </c>
      <c r="N25" s="42">
        <v>33.1</v>
      </c>
      <c r="O25" s="41">
        <v>36.08</v>
      </c>
      <c r="P25" s="42">
        <v>31.19</v>
      </c>
      <c r="Q25" s="41">
        <v>36.23</v>
      </c>
      <c r="R25" s="42">
        <v>34.37</v>
      </c>
      <c r="S25" s="41">
        <v>36.66</v>
      </c>
      <c r="T25" s="42">
        <v>40.61</v>
      </c>
      <c r="U25" s="41">
        <v>35.44</v>
      </c>
      <c r="V25" s="42">
        <v>31.41</v>
      </c>
      <c r="X25" s="71">
        <f t="shared" si="0"/>
        <v>100</v>
      </c>
      <c r="Y25" s="62">
        <f t="shared" si="1"/>
        <v>35.2425</v>
      </c>
      <c r="Z25" s="62"/>
      <c r="AA25" s="66">
        <f>Y25*AA37</f>
        <v>31.365825</v>
      </c>
    </row>
    <row r="26" spans="1:27" ht="12.75">
      <c r="A26" s="8"/>
      <c r="B26" s="55" t="s">
        <v>118</v>
      </c>
      <c r="C26" s="14">
        <v>25</v>
      </c>
      <c r="D26" s="110" t="s">
        <v>109</v>
      </c>
      <c r="E26" s="49"/>
      <c r="F26" s="8"/>
      <c r="G26" s="8"/>
      <c r="H26" s="97" t="s">
        <v>130</v>
      </c>
      <c r="I26" s="8">
        <v>525470</v>
      </c>
      <c r="J26" s="14">
        <v>227287</v>
      </c>
      <c r="K26" s="131"/>
      <c r="L26" s="42">
        <v>26.08</v>
      </c>
      <c r="M26" s="41">
        <v>23.75</v>
      </c>
      <c r="N26" s="42">
        <v>18.02</v>
      </c>
      <c r="O26" s="41">
        <v>12.66</v>
      </c>
      <c r="P26" s="42">
        <v>9.02</v>
      </c>
      <c r="Q26" s="41">
        <v>13.48</v>
      </c>
      <c r="R26" s="42">
        <v>15.41</v>
      </c>
      <c r="S26" s="41">
        <v>15.82</v>
      </c>
      <c r="T26" s="42">
        <v>20.57</v>
      </c>
      <c r="U26" s="41">
        <v>26.22</v>
      </c>
      <c r="V26" s="42">
        <v>24.47</v>
      </c>
      <c r="X26" s="71">
        <f>SUM(100/12)*11</f>
        <v>91.66666666666667</v>
      </c>
      <c r="Y26" s="62">
        <f>SUM(K26:V26)/11</f>
        <v>18.68181818181818</v>
      </c>
      <c r="Z26" s="62"/>
      <c r="AA26" s="66">
        <f>Y26*AA37</f>
        <v>16.62681818181818</v>
      </c>
    </row>
    <row r="27" spans="1:27" ht="12.75">
      <c r="A27" s="8"/>
      <c r="B27" s="55" t="s">
        <v>119</v>
      </c>
      <c r="C27" s="14">
        <v>26</v>
      </c>
      <c r="D27" s="110" t="s">
        <v>110</v>
      </c>
      <c r="E27" s="49"/>
      <c r="F27" s="8"/>
      <c r="G27" s="8"/>
      <c r="H27" s="97" t="s">
        <v>130</v>
      </c>
      <c r="I27" s="8">
        <v>524542</v>
      </c>
      <c r="J27" s="14">
        <v>225654</v>
      </c>
      <c r="K27" s="131">
        <v>26.44</v>
      </c>
      <c r="L27" s="42">
        <v>27.58</v>
      </c>
      <c r="M27" s="41">
        <v>26.57</v>
      </c>
      <c r="N27" s="42">
        <v>23.13</v>
      </c>
      <c r="O27" s="41">
        <v>14.69</v>
      </c>
      <c r="P27" s="42">
        <v>12.15</v>
      </c>
      <c r="Q27" s="41">
        <v>17.14</v>
      </c>
      <c r="R27" s="42">
        <v>20.1</v>
      </c>
      <c r="S27" s="41">
        <v>23.39</v>
      </c>
      <c r="T27" s="42">
        <v>25.91</v>
      </c>
      <c r="U27" s="41">
        <v>33.97</v>
      </c>
      <c r="V27" s="42">
        <v>32.19</v>
      </c>
      <c r="X27" s="71">
        <f t="shared" si="0"/>
        <v>100</v>
      </c>
      <c r="Y27" s="62">
        <f t="shared" si="1"/>
        <v>23.605</v>
      </c>
      <c r="Z27" s="62"/>
      <c r="AA27" s="66">
        <f>Y27*AA37</f>
        <v>21.00845</v>
      </c>
    </row>
    <row r="28" spans="2:28" ht="12.75">
      <c r="B28" s="55" t="s">
        <v>120</v>
      </c>
      <c r="C28" s="14">
        <v>27</v>
      </c>
      <c r="D28" s="110" t="s">
        <v>111</v>
      </c>
      <c r="E28" s="47"/>
      <c r="F28" s="47"/>
      <c r="G28" s="47"/>
      <c r="H28" s="97" t="s">
        <v>88</v>
      </c>
      <c r="I28" s="52">
        <v>525815</v>
      </c>
      <c r="J28" s="14">
        <v>226061</v>
      </c>
      <c r="K28" s="155">
        <v>25.24</v>
      </c>
      <c r="L28" s="62">
        <v>24.71</v>
      </c>
      <c r="M28" s="63">
        <v>22.52</v>
      </c>
      <c r="N28" s="43">
        <v>17.06</v>
      </c>
      <c r="O28" s="63">
        <v>12.96</v>
      </c>
      <c r="P28" s="62">
        <v>10.03</v>
      </c>
      <c r="Q28" s="41">
        <v>15.13</v>
      </c>
      <c r="R28" s="42">
        <v>22.44</v>
      </c>
      <c r="S28" s="63">
        <v>17.4</v>
      </c>
      <c r="T28" s="62">
        <v>21.84</v>
      </c>
      <c r="U28" s="63">
        <v>27.13</v>
      </c>
      <c r="V28" s="62">
        <v>27.73</v>
      </c>
      <c r="W28" s="47"/>
      <c r="X28" s="71">
        <f>SUM(100/12)*12</f>
        <v>100</v>
      </c>
      <c r="Y28" s="62">
        <f>SUM(K28:V28)/12</f>
        <v>20.349166666666665</v>
      </c>
      <c r="Z28" s="62"/>
      <c r="AA28" s="66">
        <f>Y28*AA37</f>
        <v>18.110758333333333</v>
      </c>
      <c r="AB28" s="5"/>
    </row>
    <row r="29" spans="2:28" ht="12.75">
      <c r="B29" s="55" t="s">
        <v>121</v>
      </c>
      <c r="C29" s="14">
        <v>28</v>
      </c>
      <c r="D29" s="110" t="s">
        <v>112</v>
      </c>
      <c r="E29" s="47"/>
      <c r="F29" s="47"/>
      <c r="G29" s="47"/>
      <c r="H29" s="97" t="s">
        <v>130</v>
      </c>
      <c r="I29" s="52">
        <v>526078</v>
      </c>
      <c r="J29" s="14">
        <v>224818</v>
      </c>
      <c r="K29" s="155">
        <v>24.65</v>
      </c>
      <c r="L29" s="62">
        <v>30.01</v>
      </c>
      <c r="M29" s="63">
        <v>33.13</v>
      </c>
      <c r="N29" s="43">
        <v>24.87</v>
      </c>
      <c r="O29" s="63">
        <v>19.75</v>
      </c>
      <c r="P29" s="62">
        <v>16.32</v>
      </c>
      <c r="Q29" s="41">
        <v>23.83</v>
      </c>
      <c r="R29" s="42">
        <v>15.82</v>
      </c>
      <c r="S29" s="63">
        <v>22.35</v>
      </c>
      <c r="T29" s="62">
        <v>28.56</v>
      </c>
      <c r="U29" s="63">
        <v>30.86</v>
      </c>
      <c r="V29" s="62">
        <v>31.59</v>
      </c>
      <c r="W29" s="47"/>
      <c r="X29" s="71">
        <f t="shared" si="0"/>
        <v>100</v>
      </c>
      <c r="Y29" s="62">
        <f t="shared" si="1"/>
        <v>25.144999999999996</v>
      </c>
      <c r="Z29" s="62"/>
      <c r="AA29" s="66">
        <f>Y29*AA37</f>
        <v>22.379049999999996</v>
      </c>
      <c r="AB29" s="5"/>
    </row>
    <row r="30" spans="2:28" ht="12.75">
      <c r="B30" s="55" t="s">
        <v>122</v>
      </c>
      <c r="C30" s="14">
        <v>29</v>
      </c>
      <c r="D30" s="110" t="s">
        <v>113</v>
      </c>
      <c r="E30" s="47"/>
      <c r="F30" s="47"/>
      <c r="G30" s="47"/>
      <c r="H30" s="97" t="s">
        <v>130</v>
      </c>
      <c r="I30" s="52">
        <v>526964</v>
      </c>
      <c r="J30" s="14">
        <v>223760</v>
      </c>
      <c r="K30" s="155">
        <v>18.21</v>
      </c>
      <c r="L30" s="62">
        <v>23.27</v>
      </c>
      <c r="M30" s="63">
        <v>22.43</v>
      </c>
      <c r="N30" s="43">
        <v>16.79</v>
      </c>
      <c r="O30" s="63">
        <v>10.46</v>
      </c>
      <c r="P30" s="62">
        <v>8.86</v>
      </c>
      <c r="Q30" s="41">
        <v>11.88</v>
      </c>
      <c r="R30" s="42">
        <v>15.47</v>
      </c>
      <c r="S30" s="63">
        <v>17.61</v>
      </c>
      <c r="T30" s="62">
        <v>20.71</v>
      </c>
      <c r="U30" s="63">
        <v>24.97</v>
      </c>
      <c r="V30" s="62"/>
      <c r="W30" s="47"/>
      <c r="X30" s="71">
        <f>SUM(100/12)*11</f>
        <v>91.66666666666667</v>
      </c>
      <c r="Y30" s="62">
        <f>SUM(K30:V30)/11</f>
        <v>17.332727272727272</v>
      </c>
      <c r="Z30" s="62"/>
      <c r="AA30" s="66">
        <f>Y30*AA37</f>
        <v>15.426127272727273</v>
      </c>
      <c r="AB30" s="5"/>
    </row>
    <row r="31" spans="2:28" s="126" customFormat="1" ht="12.75">
      <c r="B31" s="134" t="s">
        <v>123</v>
      </c>
      <c r="C31" s="24">
        <v>30</v>
      </c>
      <c r="D31" s="132" t="s">
        <v>114</v>
      </c>
      <c r="H31" s="130" t="s">
        <v>130</v>
      </c>
      <c r="I31" s="23">
        <v>526094</v>
      </c>
      <c r="J31" s="24">
        <v>223389</v>
      </c>
      <c r="K31" s="134">
        <v>23.07</v>
      </c>
      <c r="L31" s="42">
        <v>23.96</v>
      </c>
      <c r="M31" s="41">
        <v>25.92</v>
      </c>
      <c r="N31" s="43">
        <v>19.71</v>
      </c>
      <c r="O31" s="41">
        <v>15.17</v>
      </c>
      <c r="P31" s="42">
        <v>10.28</v>
      </c>
      <c r="Q31" s="41">
        <v>15.16</v>
      </c>
      <c r="R31" s="42">
        <v>13.56</v>
      </c>
      <c r="S31" s="41">
        <v>17.41</v>
      </c>
      <c r="T31" s="42">
        <v>22.2</v>
      </c>
      <c r="U31" s="41">
        <v>25.44</v>
      </c>
      <c r="V31" s="42"/>
      <c r="X31" s="131">
        <f>SUM(100/12)*11</f>
        <v>91.66666666666667</v>
      </c>
      <c r="Y31" s="42">
        <f>SUM(K31:V31)/11</f>
        <v>19.26181818181818</v>
      </c>
      <c r="Z31" s="42"/>
      <c r="AA31" s="66">
        <f>Y31*AA37</f>
        <v>17.14301818181818</v>
      </c>
      <c r="AB31" s="133"/>
    </row>
    <row r="32" spans="1:27" s="126" customFormat="1" ht="12.75">
      <c r="A32" s="134" t="s">
        <v>20</v>
      </c>
      <c r="B32" s="134" t="s">
        <v>20</v>
      </c>
      <c r="C32" s="24">
        <v>31</v>
      </c>
      <c r="D32" s="132" t="s">
        <v>107</v>
      </c>
      <c r="E32" s="133" t="s">
        <v>88</v>
      </c>
      <c r="F32" s="24">
        <v>522710</v>
      </c>
      <c r="G32" s="23">
        <v>226550</v>
      </c>
      <c r="H32" s="130" t="s">
        <v>130</v>
      </c>
      <c r="I32" s="23">
        <v>525160</v>
      </c>
      <c r="J32" s="24">
        <v>223069</v>
      </c>
      <c r="K32" s="131">
        <v>27.09</v>
      </c>
      <c r="L32" s="42">
        <v>28.52</v>
      </c>
      <c r="M32" s="41">
        <v>30.87</v>
      </c>
      <c r="N32" s="42">
        <v>25.27</v>
      </c>
      <c r="O32" s="41">
        <v>22.94</v>
      </c>
      <c r="P32" s="42">
        <v>20.34</v>
      </c>
      <c r="Q32" s="41">
        <v>21.03</v>
      </c>
      <c r="R32" s="42">
        <v>20.22</v>
      </c>
      <c r="S32" s="41">
        <v>25.35</v>
      </c>
      <c r="T32" s="42">
        <v>30.48</v>
      </c>
      <c r="U32" s="41">
        <v>32.53</v>
      </c>
      <c r="V32" s="42">
        <v>29.5</v>
      </c>
      <c r="X32" s="131">
        <f t="shared" si="0"/>
        <v>100</v>
      </c>
      <c r="Y32" s="42">
        <f>SUM(K32:V32)/12</f>
        <v>26.17833333333333</v>
      </c>
      <c r="Z32" s="42"/>
      <c r="AA32" s="66">
        <f>Y32*AA37</f>
        <v>23.298716666666664</v>
      </c>
    </row>
    <row r="33" spans="1:27" ht="12.75">
      <c r="A33" s="8"/>
      <c r="B33" s="55"/>
      <c r="C33" s="14">
        <v>34</v>
      </c>
      <c r="D33" s="127" t="s">
        <v>134</v>
      </c>
      <c r="E33" s="49"/>
      <c r="F33" s="8"/>
      <c r="G33" s="8"/>
      <c r="H33" s="97" t="s">
        <v>88</v>
      </c>
      <c r="I33" s="8">
        <v>523697</v>
      </c>
      <c r="J33" s="14">
        <v>225920</v>
      </c>
      <c r="K33" s="155">
        <v>60.81</v>
      </c>
      <c r="L33" s="42">
        <v>55.19</v>
      </c>
      <c r="M33" s="41">
        <v>62.9</v>
      </c>
      <c r="N33" s="42">
        <v>52.86</v>
      </c>
      <c r="O33" s="41">
        <v>52.91</v>
      </c>
      <c r="P33" s="42">
        <v>42.95</v>
      </c>
      <c r="Q33" s="41">
        <v>61.82</v>
      </c>
      <c r="R33" s="42">
        <v>68.68</v>
      </c>
      <c r="S33" s="41">
        <v>25.22</v>
      </c>
      <c r="T33" s="42">
        <v>61.71</v>
      </c>
      <c r="U33" s="41">
        <v>58.89</v>
      </c>
      <c r="V33" s="42">
        <v>63.88</v>
      </c>
      <c r="X33" s="71">
        <f>SUM(100/12)*12</f>
        <v>100</v>
      </c>
      <c r="Y33" s="62">
        <f>SUM(K33:V33)/12</f>
        <v>55.651666666666664</v>
      </c>
      <c r="Z33" s="62"/>
      <c r="AA33" s="66">
        <f>Y33*AA37</f>
        <v>49.529983333333334</v>
      </c>
    </row>
    <row r="34" spans="1:27" ht="12.75">
      <c r="A34" s="8"/>
      <c r="B34" s="55"/>
      <c r="C34" s="14">
        <v>35</v>
      </c>
      <c r="D34" s="127" t="s">
        <v>135</v>
      </c>
      <c r="E34" s="49"/>
      <c r="F34" s="8"/>
      <c r="G34" s="8"/>
      <c r="H34" s="97" t="s">
        <v>88</v>
      </c>
      <c r="I34" s="8">
        <v>527020</v>
      </c>
      <c r="J34" s="14">
        <v>221097</v>
      </c>
      <c r="K34" s="155">
        <v>24.4</v>
      </c>
      <c r="L34" s="42">
        <v>34.2</v>
      </c>
      <c r="M34" s="41">
        <v>30.07</v>
      </c>
      <c r="N34" s="42">
        <v>27.15</v>
      </c>
      <c r="O34" s="41">
        <v>29.97</v>
      </c>
      <c r="P34" s="42">
        <v>24.41</v>
      </c>
      <c r="Q34" s="41">
        <v>28.28</v>
      </c>
      <c r="R34" s="42">
        <v>26.36</v>
      </c>
      <c r="S34" s="41">
        <v>65.13</v>
      </c>
      <c r="T34" s="42">
        <v>30.79</v>
      </c>
      <c r="U34" s="41">
        <v>31.39</v>
      </c>
      <c r="V34" s="42">
        <v>29.85</v>
      </c>
      <c r="X34" s="71">
        <f>SUM(100/12)*12</f>
        <v>100</v>
      </c>
      <c r="Y34" s="62">
        <f>SUM(K34:V34)/12</f>
        <v>31.833333333333332</v>
      </c>
      <c r="Z34" s="62"/>
      <c r="AA34" s="66">
        <f>Y34*AA37</f>
        <v>28.331666666666667</v>
      </c>
    </row>
    <row r="35" spans="1:27" ht="13.5" thickBot="1">
      <c r="A35" s="8"/>
      <c r="B35" s="56"/>
      <c r="C35" s="15">
        <v>36</v>
      </c>
      <c r="D35" s="144" t="s">
        <v>140</v>
      </c>
      <c r="E35" s="50"/>
      <c r="F35" s="11"/>
      <c r="G35" s="11"/>
      <c r="H35" s="165" t="s">
        <v>88</v>
      </c>
      <c r="I35" s="11">
        <v>523923</v>
      </c>
      <c r="J35" s="15">
        <v>224329</v>
      </c>
      <c r="K35" s="156" t="s">
        <v>60</v>
      </c>
      <c r="L35" s="147" t="s">
        <v>60</v>
      </c>
      <c r="M35" s="157" t="s">
        <v>60</v>
      </c>
      <c r="N35" s="147" t="s">
        <v>60</v>
      </c>
      <c r="O35" s="157" t="s">
        <v>60</v>
      </c>
      <c r="P35" s="147" t="s">
        <v>60</v>
      </c>
      <c r="Q35" s="157" t="s">
        <v>60</v>
      </c>
      <c r="R35" s="147" t="s">
        <v>60</v>
      </c>
      <c r="S35" s="157" t="s">
        <v>60</v>
      </c>
      <c r="T35" s="147" t="s">
        <v>60</v>
      </c>
      <c r="U35" s="157" t="s">
        <v>60</v>
      </c>
      <c r="V35" s="45">
        <v>30.84</v>
      </c>
      <c r="W35" s="47"/>
      <c r="X35" s="72">
        <f>SUM(100/12)*1</f>
        <v>8.333333333333334</v>
      </c>
      <c r="Y35" s="64">
        <f>SUM(K35:V35)/1</f>
        <v>30.84</v>
      </c>
      <c r="Z35" s="64"/>
      <c r="AA35" s="136">
        <f>Y35*AA37</f>
        <v>27.4476</v>
      </c>
    </row>
    <row r="36" spans="1:27" ht="12.75">
      <c r="A36" s="8"/>
      <c r="B36" s="8"/>
      <c r="C36" s="8"/>
      <c r="D36" s="126"/>
      <c r="E36" s="49"/>
      <c r="F36" s="8"/>
      <c r="G36" s="8"/>
      <c r="H36" s="49"/>
      <c r="I36" s="8"/>
      <c r="J36" s="8"/>
      <c r="K36" s="75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X36" s="63"/>
      <c r="Y36" s="63"/>
      <c r="Z36" s="63"/>
      <c r="AA36" s="63"/>
    </row>
    <row r="37" spans="2:28" ht="13.5" thickBot="1">
      <c r="B37" s="8"/>
      <c r="C37" s="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75"/>
      <c r="O37" s="47"/>
      <c r="P37" s="47"/>
      <c r="Q37" s="126"/>
      <c r="R37" s="126"/>
      <c r="S37" s="47"/>
      <c r="T37" s="47"/>
      <c r="U37" s="47"/>
      <c r="V37" s="47"/>
      <c r="W37" s="47"/>
      <c r="X37" s="47"/>
      <c r="Y37" s="63"/>
      <c r="Z37" s="63"/>
      <c r="AA37" s="143">
        <v>0.89</v>
      </c>
      <c r="AB37" s="99" t="s">
        <v>104</v>
      </c>
    </row>
    <row r="38" spans="3:27" ht="13.5" thickTop="1">
      <c r="C38" s="4" t="s">
        <v>59</v>
      </c>
      <c r="D38" s="125"/>
      <c r="J38" s="52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7"/>
      <c r="X38" s="52"/>
      <c r="Y38" s="81"/>
      <c r="Z38" s="81"/>
      <c r="AA38" s="81"/>
    </row>
    <row r="39" spans="3:27" ht="12.75">
      <c r="C39" s="68" t="s">
        <v>60</v>
      </c>
      <c r="D39" s="125" t="s">
        <v>136</v>
      </c>
      <c r="H39" s="125" t="s">
        <v>136</v>
      </c>
      <c r="J39" s="52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7"/>
      <c r="X39" s="52"/>
      <c r="Y39" s="81"/>
      <c r="Z39" s="81"/>
      <c r="AA39" s="81"/>
    </row>
    <row r="40" spans="3:27" ht="12.75">
      <c r="C40" s="53" t="s">
        <v>61</v>
      </c>
      <c r="D40" s="127" t="s">
        <v>103</v>
      </c>
      <c r="E40" s="77"/>
      <c r="F40" s="77"/>
      <c r="G40" s="77"/>
      <c r="H40" s="127" t="s">
        <v>103</v>
      </c>
      <c r="I40" s="77"/>
      <c r="J40" s="77"/>
      <c r="K40" s="77"/>
      <c r="L40" s="77"/>
      <c r="M40" s="77"/>
      <c r="N40" s="77"/>
      <c r="O40" s="77"/>
      <c r="P40" s="77"/>
      <c r="Q40" s="127"/>
      <c r="R40" s="127"/>
      <c r="S40" s="77"/>
      <c r="T40" s="77"/>
      <c r="U40" s="77"/>
      <c r="V40" s="77"/>
      <c r="W40" s="77"/>
      <c r="X40" s="77"/>
      <c r="Y40" s="77"/>
      <c r="Z40" s="77"/>
      <c r="AA40" s="77"/>
    </row>
    <row r="41" spans="3:27" ht="12.75">
      <c r="C41" s="53" t="s">
        <v>62</v>
      </c>
      <c r="D41" s="127" t="s">
        <v>64</v>
      </c>
      <c r="E41" s="78"/>
      <c r="F41" s="78"/>
      <c r="G41" s="78"/>
      <c r="H41" s="127" t="s">
        <v>64</v>
      </c>
      <c r="I41" s="78"/>
      <c r="J41" s="52"/>
      <c r="K41" s="75"/>
      <c r="L41" s="75"/>
      <c r="M41" s="75"/>
      <c r="N41" s="75"/>
      <c r="O41" s="75"/>
      <c r="P41" s="77"/>
      <c r="Q41" s="127"/>
      <c r="R41" s="127"/>
      <c r="S41" s="77"/>
      <c r="T41" s="77"/>
      <c r="U41" s="77"/>
      <c r="V41" s="77"/>
      <c r="W41" s="77"/>
      <c r="X41" s="77"/>
      <c r="Y41" s="77"/>
      <c r="Z41" s="77"/>
      <c r="AA41" s="77"/>
    </row>
    <row r="42" spans="3:27" ht="12.75">
      <c r="C42" s="53" t="s">
        <v>100</v>
      </c>
      <c r="D42" s="127" t="s">
        <v>101</v>
      </c>
      <c r="E42" s="77"/>
      <c r="F42" s="77"/>
      <c r="G42" s="77"/>
      <c r="H42" s="127" t="s">
        <v>101</v>
      </c>
      <c r="I42" s="77"/>
      <c r="J42" s="52"/>
      <c r="K42" s="75"/>
      <c r="L42" s="75"/>
      <c r="M42" s="75"/>
      <c r="N42" s="75"/>
      <c r="O42" s="75"/>
      <c r="P42" s="77"/>
      <c r="Q42" s="127"/>
      <c r="R42" s="127"/>
      <c r="S42" s="77"/>
      <c r="T42" s="77"/>
      <c r="U42" s="77"/>
      <c r="V42" s="77"/>
      <c r="W42" s="77"/>
      <c r="X42" s="77"/>
      <c r="Y42" s="77"/>
      <c r="Z42" s="77"/>
      <c r="AA42" s="77"/>
    </row>
    <row r="43" spans="3:27" ht="12.75">
      <c r="C43" s="53" t="s">
        <v>104</v>
      </c>
      <c r="D43" s="127" t="s">
        <v>126</v>
      </c>
      <c r="E43" s="77"/>
      <c r="F43" s="77"/>
      <c r="G43" s="77"/>
      <c r="H43" s="127" t="s">
        <v>126</v>
      </c>
      <c r="I43" s="77"/>
      <c r="J43" s="52"/>
      <c r="K43" s="75"/>
      <c r="L43" s="75"/>
      <c r="M43" s="75"/>
      <c r="N43" s="75"/>
      <c r="O43" s="75"/>
      <c r="P43" s="77"/>
      <c r="Q43" s="127"/>
      <c r="R43" s="127"/>
      <c r="S43" s="77"/>
      <c r="T43" s="77"/>
      <c r="U43" s="77"/>
      <c r="V43" s="77"/>
      <c r="W43" s="77"/>
      <c r="X43" s="77"/>
      <c r="Y43" s="77"/>
      <c r="Z43" s="77"/>
      <c r="AA43" s="77"/>
    </row>
    <row r="44" spans="3:8" ht="12.75">
      <c r="C44" s="149"/>
      <c r="D44" s="127" t="s">
        <v>139</v>
      </c>
      <c r="H44" s="127" t="s">
        <v>139</v>
      </c>
    </row>
  </sheetData>
  <sheetProtection/>
  <mergeCells count="5">
    <mergeCell ref="Y3:Y4"/>
    <mergeCell ref="B1:W1"/>
    <mergeCell ref="AA3:AA4"/>
    <mergeCell ref="Z3:Z4"/>
    <mergeCell ref="X3:X4"/>
  </mergeCells>
  <printOptions/>
  <pageMargins left="0.7" right="0.7" top="0.75" bottom="0.75" header="0.3" footer="0.3"/>
  <pageSetup horizontalDpi="600" verticalDpi="600" orientation="portrait" paperSize="9" r:id="rId1"/>
  <ignoredErrors>
    <ignoredError sqref="X6 X33:X34 X5 Y33:Y34 Y6 Y5:AA5 Y7:AA9 Z6:AA6 Z33:AA34 Z11:AA11 Z10:AA10 Z13:AA13 Z12:AA12 Z16:AA18 Z14:AA15 Z22:AA22 Z19:AA21 Z26:AA26 Z23:AA25 Y28:AA28 Z27:AA27 Y30:AA31 Z29:AA29 Z32:AA32" formulaRange="1"/>
    <ignoredError sqref="X10 X7 X8 X9 X12 X11 X14:X15 X13 X19:X21 X16 X17 X18 X23:X25 X22 X27 X26 X29 X28 X32 X30 X31 Y32 Y29 Y27 Y10 Y26 Y22 Y16:Y18 Y13 Y11 Y12 Y14:Y15 Y19:Y21 Y23:Y2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B1">
      <selection activeCell="Z3" sqref="Z3:Z4"/>
    </sheetView>
  </sheetViews>
  <sheetFormatPr defaultColWidth="9.140625" defaultRowHeight="12.75"/>
  <cols>
    <col min="1" max="1" width="5.57421875" style="0" hidden="1" customWidth="1"/>
    <col min="2" max="2" width="5.57421875" style="0" customWidth="1"/>
    <col min="3" max="3" width="10.140625" style="2" customWidth="1"/>
    <col min="4" max="4" width="23.57421875" style="0" customWidth="1"/>
    <col min="5" max="5" width="12.421875" style="0" hidden="1" customWidth="1"/>
    <col min="6" max="7" width="8.7109375" style="0" hidden="1" customWidth="1"/>
    <col min="8" max="8" width="12.421875" style="0" bestFit="1" customWidth="1"/>
    <col min="9" max="10" width="8.7109375" style="0" customWidth="1"/>
    <col min="17" max="18" width="9.140625" style="125" customWidth="1"/>
    <col min="24" max="24" width="10.140625" style="0" customWidth="1"/>
    <col min="26" max="26" width="11.7109375" style="0" customWidth="1"/>
    <col min="27" max="27" width="9.8515625" style="0" customWidth="1"/>
  </cols>
  <sheetData>
    <row r="1" spans="1:24" ht="12.75">
      <c r="A1" s="226" t="s">
        <v>132</v>
      </c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3"/>
      <c r="X1" s="3"/>
    </row>
    <row r="2" ht="13.5" thickBot="1"/>
    <row r="3" spans="24:26" ht="13.5" customHeight="1" thickBot="1">
      <c r="X3" s="229" t="s">
        <v>94</v>
      </c>
      <c r="Y3" s="225" t="s">
        <v>96</v>
      </c>
      <c r="Z3" s="225" t="s">
        <v>95</v>
      </c>
    </row>
    <row r="4" spans="1:27" s="13" customFormat="1" ht="13.5" thickBot="1">
      <c r="A4" s="82" t="s">
        <v>23</v>
      </c>
      <c r="B4" s="30" t="s">
        <v>23</v>
      </c>
      <c r="C4" s="82" t="s">
        <v>58</v>
      </c>
      <c r="D4" s="32" t="s">
        <v>24</v>
      </c>
      <c r="E4" s="31" t="s">
        <v>85</v>
      </c>
      <c r="F4" s="30" t="s">
        <v>86</v>
      </c>
      <c r="G4" s="31" t="s">
        <v>87</v>
      </c>
      <c r="H4" s="30" t="s">
        <v>85</v>
      </c>
      <c r="I4" s="31" t="s">
        <v>86</v>
      </c>
      <c r="J4" s="30" t="s">
        <v>87</v>
      </c>
      <c r="K4" s="31" t="s">
        <v>25</v>
      </c>
      <c r="L4" s="30" t="s">
        <v>26</v>
      </c>
      <c r="M4" s="31" t="s">
        <v>27</v>
      </c>
      <c r="N4" s="30" t="s">
        <v>28</v>
      </c>
      <c r="O4" s="31" t="s">
        <v>29</v>
      </c>
      <c r="P4" s="30" t="s">
        <v>30</v>
      </c>
      <c r="Q4" s="31" t="s">
        <v>31</v>
      </c>
      <c r="R4" s="30" t="s">
        <v>32</v>
      </c>
      <c r="S4" s="31" t="s">
        <v>33</v>
      </c>
      <c r="T4" s="30" t="s">
        <v>34</v>
      </c>
      <c r="U4" s="33" t="s">
        <v>35</v>
      </c>
      <c r="V4" s="33" t="s">
        <v>36</v>
      </c>
      <c r="X4" s="230"/>
      <c r="Y4" s="219"/>
      <c r="Z4" s="231"/>
      <c r="AA4" s="13" t="s">
        <v>138</v>
      </c>
    </row>
    <row r="5" spans="1:26" ht="12.75">
      <c r="A5" s="55" t="s">
        <v>0</v>
      </c>
      <c r="B5" s="58" t="s">
        <v>0</v>
      </c>
      <c r="C5" s="20">
        <v>1</v>
      </c>
      <c r="D5" s="110" t="s">
        <v>37</v>
      </c>
      <c r="E5" s="49" t="s">
        <v>88</v>
      </c>
      <c r="F5" s="14">
        <v>523771</v>
      </c>
      <c r="G5" s="8">
        <v>224090</v>
      </c>
      <c r="H5" s="97" t="s">
        <v>130</v>
      </c>
      <c r="I5" s="8">
        <v>523771</v>
      </c>
      <c r="J5" s="20">
        <v>224090</v>
      </c>
      <c r="K5" s="41">
        <v>44.06</v>
      </c>
      <c r="L5" s="51">
        <v>34.56</v>
      </c>
      <c r="M5" s="75">
        <v>31.52</v>
      </c>
      <c r="N5" s="51">
        <v>33.71</v>
      </c>
      <c r="O5" s="84">
        <v>29.24</v>
      </c>
      <c r="P5" s="85">
        <v>27.58</v>
      </c>
      <c r="Q5" s="75">
        <v>31.16</v>
      </c>
      <c r="R5" s="43">
        <v>32.1</v>
      </c>
      <c r="S5" s="141"/>
      <c r="T5" s="43">
        <v>34.17</v>
      </c>
      <c r="U5" s="41">
        <v>39.22</v>
      </c>
      <c r="V5" s="51">
        <v>36.37</v>
      </c>
      <c r="X5" s="59">
        <f>SUM(100/12)*11</f>
        <v>91.66666666666667</v>
      </c>
      <c r="Y5" s="59">
        <f>SUM(K5:V5)/11</f>
        <v>33.971818181818186</v>
      </c>
      <c r="Z5" s="60">
        <f>Y5*0.97</f>
        <v>32.95266363636364</v>
      </c>
    </row>
    <row r="6" spans="1:26" ht="12.75">
      <c r="A6" s="55" t="s">
        <v>1</v>
      </c>
      <c r="B6" s="55" t="s">
        <v>1</v>
      </c>
      <c r="C6" s="14">
        <v>2</v>
      </c>
      <c r="D6" s="110" t="s">
        <v>38</v>
      </c>
      <c r="E6" s="49" t="s">
        <v>89</v>
      </c>
      <c r="F6" s="14">
        <v>524857</v>
      </c>
      <c r="G6" s="8">
        <v>222756</v>
      </c>
      <c r="H6" s="97" t="s">
        <v>130</v>
      </c>
      <c r="I6" s="8">
        <v>524857</v>
      </c>
      <c r="J6" s="14">
        <v>222756</v>
      </c>
      <c r="K6" s="41">
        <v>30.2</v>
      </c>
      <c r="L6" s="42">
        <v>18.02</v>
      </c>
      <c r="M6" s="41">
        <v>18.79</v>
      </c>
      <c r="N6" s="42">
        <v>16</v>
      </c>
      <c r="O6" s="41">
        <v>12.64</v>
      </c>
      <c r="P6" s="42">
        <v>12.24</v>
      </c>
      <c r="Q6" s="41">
        <v>13.62</v>
      </c>
      <c r="R6" s="42">
        <v>13.67</v>
      </c>
      <c r="S6" s="41">
        <v>17.23</v>
      </c>
      <c r="T6" s="42">
        <v>21.52</v>
      </c>
      <c r="U6" s="41">
        <v>26.23</v>
      </c>
      <c r="V6" s="42">
        <v>24.74</v>
      </c>
      <c r="X6" s="71">
        <f aca="true" t="shared" si="0" ref="X6:X32">SUM(100/12)*12</f>
        <v>100</v>
      </c>
      <c r="Y6" s="71">
        <f>SUM(K6:V6)/12</f>
        <v>18.741666666666664</v>
      </c>
      <c r="Z6" s="62">
        <f>Y6*0.97</f>
        <v>18.179416666666665</v>
      </c>
    </row>
    <row r="7" spans="1:26" ht="12.75">
      <c r="A7" s="55" t="s">
        <v>2</v>
      </c>
      <c r="B7" s="55" t="s">
        <v>2</v>
      </c>
      <c r="C7" s="14">
        <v>3</v>
      </c>
      <c r="D7" s="110" t="s">
        <v>39</v>
      </c>
      <c r="E7" s="49" t="s">
        <v>89</v>
      </c>
      <c r="F7" s="14">
        <v>524345</v>
      </c>
      <c r="G7" s="8">
        <v>224468</v>
      </c>
      <c r="H7" s="97" t="s">
        <v>131</v>
      </c>
      <c r="I7" s="8">
        <v>524345</v>
      </c>
      <c r="J7" s="14">
        <v>224468</v>
      </c>
      <c r="K7" s="41">
        <v>36.59</v>
      </c>
      <c r="L7" s="42">
        <v>26.69</v>
      </c>
      <c r="M7" s="41">
        <v>27.42</v>
      </c>
      <c r="N7" s="42">
        <v>18.79</v>
      </c>
      <c r="O7" s="41">
        <v>17.29</v>
      </c>
      <c r="P7" s="42">
        <v>17.22</v>
      </c>
      <c r="Q7" s="41">
        <v>15.77</v>
      </c>
      <c r="R7" s="42">
        <v>18.51</v>
      </c>
      <c r="S7" s="41">
        <v>22.76</v>
      </c>
      <c r="T7" s="42"/>
      <c r="U7" s="41">
        <v>30.37</v>
      </c>
      <c r="V7" s="42"/>
      <c r="X7" s="71">
        <f>SUM(100/12)*10</f>
        <v>83.33333333333334</v>
      </c>
      <c r="Y7" s="71">
        <f>SUM(K7:V7)/10</f>
        <v>23.141</v>
      </c>
      <c r="Z7" s="62">
        <f aca="true" t="shared" si="1" ref="Z7:Z36">Y7*0.97</f>
        <v>22.446769999999997</v>
      </c>
    </row>
    <row r="8" spans="1:26" ht="12.75">
      <c r="A8" s="55" t="s">
        <v>3</v>
      </c>
      <c r="B8" s="55" t="s">
        <v>3</v>
      </c>
      <c r="C8" s="14">
        <v>4</v>
      </c>
      <c r="D8" s="110" t="s">
        <v>40</v>
      </c>
      <c r="E8" s="49" t="s">
        <v>88</v>
      </c>
      <c r="F8" s="14">
        <v>525373</v>
      </c>
      <c r="G8" s="8">
        <v>226985</v>
      </c>
      <c r="H8" s="97" t="s">
        <v>88</v>
      </c>
      <c r="I8" s="8">
        <v>525373</v>
      </c>
      <c r="J8" s="14">
        <v>226985</v>
      </c>
      <c r="K8" s="41">
        <v>32.81</v>
      </c>
      <c r="L8" s="42">
        <v>26.24</v>
      </c>
      <c r="M8" s="41">
        <v>20.64</v>
      </c>
      <c r="N8" s="42">
        <v>17.27</v>
      </c>
      <c r="O8" s="41">
        <v>15.67</v>
      </c>
      <c r="P8" s="42">
        <v>12.98</v>
      </c>
      <c r="Q8" s="41">
        <v>14.26</v>
      </c>
      <c r="R8" s="42">
        <v>17.92</v>
      </c>
      <c r="S8" s="41">
        <v>20.79</v>
      </c>
      <c r="T8" s="42">
        <v>21.8</v>
      </c>
      <c r="U8" s="41">
        <v>26.68</v>
      </c>
      <c r="V8" s="42">
        <v>25.7</v>
      </c>
      <c r="X8" s="71">
        <f t="shared" si="0"/>
        <v>100</v>
      </c>
      <c r="Y8" s="71">
        <f>SUM(K8:V8)/12</f>
        <v>21.063333333333336</v>
      </c>
      <c r="Z8" s="62">
        <f t="shared" si="1"/>
        <v>20.431433333333334</v>
      </c>
    </row>
    <row r="9" spans="1:26" ht="12.75">
      <c r="A9" s="55" t="s">
        <v>4</v>
      </c>
      <c r="B9" s="55" t="s">
        <v>4</v>
      </c>
      <c r="C9" s="14">
        <v>5</v>
      </c>
      <c r="D9" s="110" t="s">
        <v>41</v>
      </c>
      <c r="E9" s="49" t="s">
        <v>89</v>
      </c>
      <c r="F9" s="14">
        <v>525373</v>
      </c>
      <c r="G9" s="8">
        <v>226985</v>
      </c>
      <c r="H9" s="97" t="s">
        <v>89</v>
      </c>
      <c r="I9" s="8">
        <v>525373</v>
      </c>
      <c r="J9" s="14">
        <v>226985</v>
      </c>
      <c r="K9" s="41">
        <v>31.2</v>
      </c>
      <c r="L9" s="42">
        <v>18.58</v>
      </c>
      <c r="M9" s="41">
        <v>15.35</v>
      </c>
      <c r="N9" s="42">
        <v>10.4</v>
      </c>
      <c r="O9" s="41">
        <v>10.15</v>
      </c>
      <c r="P9" s="42">
        <v>7.95</v>
      </c>
      <c r="Q9" s="41">
        <v>9.25</v>
      </c>
      <c r="R9" s="42">
        <v>11.51</v>
      </c>
      <c r="S9" s="41">
        <v>13.33</v>
      </c>
      <c r="T9" s="42">
        <v>16.52</v>
      </c>
      <c r="U9" s="41">
        <v>16.14</v>
      </c>
      <c r="V9" s="42">
        <v>18.36</v>
      </c>
      <c r="X9" s="71">
        <f>SUM(100/12)*12</f>
        <v>100</v>
      </c>
      <c r="Y9" s="71">
        <f>SUM(K9:V9)/12</f>
        <v>14.895000000000001</v>
      </c>
      <c r="Z9" s="62">
        <f t="shared" si="1"/>
        <v>14.44815</v>
      </c>
    </row>
    <row r="10" spans="1:26" ht="12.75">
      <c r="A10" s="55" t="s">
        <v>5</v>
      </c>
      <c r="B10" s="55" t="s">
        <v>5</v>
      </c>
      <c r="C10" s="14">
        <v>6</v>
      </c>
      <c r="D10" s="110" t="s">
        <v>42</v>
      </c>
      <c r="E10" s="49" t="s">
        <v>89</v>
      </c>
      <c r="F10" s="14">
        <v>523845</v>
      </c>
      <c r="G10" s="8">
        <v>225386</v>
      </c>
      <c r="H10" s="97" t="s">
        <v>130</v>
      </c>
      <c r="I10" s="8">
        <v>523845</v>
      </c>
      <c r="J10" s="14">
        <v>225386</v>
      </c>
      <c r="K10" s="41">
        <v>30.36</v>
      </c>
      <c r="L10" s="42">
        <v>18.21</v>
      </c>
      <c r="M10" s="41">
        <v>18.85</v>
      </c>
      <c r="N10" s="42">
        <v>14.28</v>
      </c>
      <c r="O10" s="41">
        <v>15.34</v>
      </c>
      <c r="P10" s="42">
        <v>12.41</v>
      </c>
      <c r="Q10" s="41">
        <v>12.38</v>
      </c>
      <c r="R10" s="42">
        <v>13.6</v>
      </c>
      <c r="S10" s="41">
        <v>18.22</v>
      </c>
      <c r="T10" s="42">
        <v>20.75</v>
      </c>
      <c r="U10" s="41">
        <v>24.95</v>
      </c>
      <c r="V10" s="42">
        <v>24.09</v>
      </c>
      <c r="X10" s="71">
        <f t="shared" si="0"/>
        <v>100</v>
      </c>
      <c r="Y10" s="71">
        <f>SUM(K10:V10)/12</f>
        <v>18.62</v>
      </c>
      <c r="Z10" s="62">
        <f t="shared" si="1"/>
        <v>18.0614</v>
      </c>
    </row>
    <row r="11" spans="1:26" ht="12.75">
      <c r="A11" s="55" t="s">
        <v>6</v>
      </c>
      <c r="B11" s="55" t="s">
        <v>6</v>
      </c>
      <c r="C11" s="14">
        <v>7</v>
      </c>
      <c r="D11" s="110" t="s">
        <v>43</v>
      </c>
      <c r="E11" s="49" t="s">
        <v>88</v>
      </c>
      <c r="F11" s="14">
        <v>523278</v>
      </c>
      <c r="G11" s="8">
        <v>225479</v>
      </c>
      <c r="H11" s="97" t="s">
        <v>130</v>
      </c>
      <c r="I11" s="8">
        <v>523278</v>
      </c>
      <c r="J11" s="14">
        <v>225479</v>
      </c>
      <c r="K11" s="41">
        <v>45.81</v>
      </c>
      <c r="L11" s="42"/>
      <c r="M11" s="41">
        <v>31.38</v>
      </c>
      <c r="N11" s="42">
        <v>25.66</v>
      </c>
      <c r="O11" s="41">
        <v>29.08</v>
      </c>
      <c r="P11" s="42">
        <v>24.31</v>
      </c>
      <c r="Q11" s="41">
        <v>28.06</v>
      </c>
      <c r="R11" s="42">
        <v>26.95</v>
      </c>
      <c r="S11" s="41">
        <v>30.68</v>
      </c>
      <c r="T11" s="42">
        <v>31.11</v>
      </c>
      <c r="U11" s="41">
        <v>36.78</v>
      </c>
      <c r="V11" s="42">
        <v>32.19</v>
      </c>
      <c r="X11" s="71">
        <f>SUM(100/12)*11</f>
        <v>91.66666666666667</v>
      </c>
      <c r="Y11" s="71">
        <f>SUM(K11:V11)/11</f>
        <v>31.091818181818187</v>
      </c>
      <c r="Z11" s="62">
        <f t="shared" si="1"/>
        <v>30.15906363636364</v>
      </c>
    </row>
    <row r="12" spans="1:26" ht="12.75">
      <c r="A12" s="55" t="s">
        <v>8</v>
      </c>
      <c r="B12" s="55" t="s">
        <v>8</v>
      </c>
      <c r="C12" s="14">
        <v>8</v>
      </c>
      <c r="D12" s="110" t="s">
        <v>44</v>
      </c>
      <c r="E12" s="49" t="s">
        <v>89</v>
      </c>
      <c r="F12" s="14">
        <v>522259</v>
      </c>
      <c r="G12" s="8">
        <v>226001</v>
      </c>
      <c r="H12" s="97" t="s">
        <v>131</v>
      </c>
      <c r="I12" s="8">
        <v>522259</v>
      </c>
      <c r="J12" s="14">
        <v>226001</v>
      </c>
      <c r="K12" s="41">
        <v>35.02</v>
      </c>
      <c r="L12" s="42">
        <v>23.8</v>
      </c>
      <c r="M12" s="41">
        <v>24.26</v>
      </c>
      <c r="N12" s="42">
        <v>5.17</v>
      </c>
      <c r="O12" s="41">
        <v>15.7</v>
      </c>
      <c r="P12" s="42">
        <v>14.66</v>
      </c>
      <c r="Q12" s="41">
        <v>15.45</v>
      </c>
      <c r="R12" s="42">
        <v>16.56</v>
      </c>
      <c r="S12" s="41">
        <v>20.12</v>
      </c>
      <c r="T12" s="42">
        <v>21.43</v>
      </c>
      <c r="U12" s="41">
        <v>25.39</v>
      </c>
      <c r="V12" s="42">
        <v>24.86</v>
      </c>
      <c r="X12" s="71">
        <f t="shared" si="0"/>
        <v>100</v>
      </c>
      <c r="Y12" s="71">
        <f aca="true" t="shared" si="2" ref="Y12:Y18">SUM(K12:V12)/12</f>
        <v>20.201666666666668</v>
      </c>
      <c r="Z12" s="62">
        <f t="shared" si="1"/>
        <v>19.59561666666667</v>
      </c>
    </row>
    <row r="13" spans="1:26" ht="12.75">
      <c r="A13" s="55" t="s">
        <v>9</v>
      </c>
      <c r="B13" s="55" t="s">
        <v>9</v>
      </c>
      <c r="C13" s="14">
        <v>9</v>
      </c>
      <c r="D13" s="110" t="s">
        <v>45</v>
      </c>
      <c r="E13" s="49" t="s">
        <v>88</v>
      </c>
      <c r="F13" s="14">
        <v>526652</v>
      </c>
      <c r="G13" s="8">
        <v>223438</v>
      </c>
      <c r="H13" s="97" t="s">
        <v>88</v>
      </c>
      <c r="I13" s="8">
        <v>526652</v>
      </c>
      <c r="J13" s="14">
        <v>223438</v>
      </c>
      <c r="K13" s="41">
        <v>35.04</v>
      </c>
      <c r="L13" s="42">
        <v>26.01</v>
      </c>
      <c r="M13" s="41">
        <v>26.03</v>
      </c>
      <c r="N13" s="42">
        <v>24.71</v>
      </c>
      <c r="O13" s="41"/>
      <c r="P13" s="42"/>
      <c r="Q13" s="41">
        <v>22.03</v>
      </c>
      <c r="R13" s="42">
        <v>22.02</v>
      </c>
      <c r="S13" s="41"/>
      <c r="T13" s="42">
        <v>24.56</v>
      </c>
      <c r="U13" s="41"/>
      <c r="V13" s="42">
        <v>25.74</v>
      </c>
      <c r="X13" s="71">
        <f>SUM(100/12)*8</f>
        <v>66.66666666666667</v>
      </c>
      <c r="Y13" s="71">
        <f>SUM(K13:V13)/8</f>
        <v>25.767500000000002</v>
      </c>
      <c r="Z13" s="62">
        <f t="shared" si="1"/>
        <v>24.994475</v>
      </c>
    </row>
    <row r="14" spans="1:26" ht="12.75">
      <c r="A14" s="55" t="s">
        <v>10</v>
      </c>
      <c r="B14" s="55" t="s">
        <v>10</v>
      </c>
      <c r="C14" s="14">
        <v>10</v>
      </c>
      <c r="D14" s="110" t="s">
        <v>46</v>
      </c>
      <c r="E14" s="49" t="s">
        <v>88</v>
      </c>
      <c r="F14" s="14">
        <v>522075</v>
      </c>
      <c r="G14" s="8">
        <v>225568</v>
      </c>
      <c r="H14" s="97" t="s">
        <v>130</v>
      </c>
      <c r="I14" s="8">
        <v>522075</v>
      </c>
      <c r="J14" s="14">
        <v>225568</v>
      </c>
      <c r="K14" s="41">
        <v>40.62</v>
      </c>
      <c r="L14" s="42">
        <v>26.12</v>
      </c>
      <c r="M14" s="41"/>
      <c r="N14" s="42">
        <v>30.23</v>
      </c>
      <c r="O14" s="41">
        <v>19.76</v>
      </c>
      <c r="P14" s="42">
        <v>20.72</v>
      </c>
      <c r="Q14" s="41">
        <v>21.38</v>
      </c>
      <c r="R14" s="42">
        <v>26.22</v>
      </c>
      <c r="S14" s="41">
        <v>26.05</v>
      </c>
      <c r="T14" s="42">
        <v>25.76</v>
      </c>
      <c r="U14" s="41">
        <v>36.01</v>
      </c>
      <c r="V14" s="42">
        <v>35.44</v>
      </c>
      <c r="X14" s="71">
        <f>SUM(100/12)*11</f>
        <v>91.66666666666667</v>
      </c>
      <c r="Y14" s="71">
        <f>SUM(K14:V14)/11</f>
        <v>28.028181818181817</v>
      </c>
      <c r="Z14" s="62">
        <f t="shared" si="1"/>
        <v>27.187336363636362</v>
      </c>
    </row>
    <row r="15" spans="1:26" ht="12.75">
      <c r="A15" s="55" t="s">
        <v>11</v>
      </c>
      <c r="B15" s="55" t="s">
        <v>11</v>
      </c>
      <c r="C15" s="14">
        <v>11</v>
      </c>
      <c r="D15" s="110" t="s">
        <v>47</v>
      </c>
      <c r="E15" s="49" t="s">
        <v>88</v>
      </c>
      <c r="F15" s="14">
        <v>522126</v>
      </c>
      <c r="G15" s="8">
        <v>224862</v>
      </c>
      <c r="H15" s="97" t="s">
        <v>131</v>
      </c>
      <c r="I15" s="8">
        <v>522126</v>
      </c>
      <c r="J15" s="14">
        <v>224862</v>
      </c>
      <c r="K15" s="41">
        <v>37.31</v>
      </c>
      <c r="L15" s="42">
        <v>25.18</v>
      </c>
      <c r="M15" s="41">
        <v>23.13</v>
      </c>
      <c r="N15" s="42">
        <v>19.23</v>
      </c>
      <c r="O15" s="41">
        <v>14.46</v>
      </c>
      <c r="P15" s="24">
        <v>15.45</v>
      </c>
      <c r="Q15" s="41">
        <v>15.05</v>
      </c>
      <c r="R15" s="42">
        <v>16.8</v>
      </c>
      <c r="S15" s="41">
        <v>19.08</v>
      </c>
      <c r="T15" s="42">
        <v>17.29</v>
      </c>
      <c r="U15" s="41">
        <v>24.18</v>
      </c>
      <c r="V15" s="42">
        <v>24.36</v>
      </c>
      <c r="X15" s="71">
        <f t="shared" si="0"/>
        <v>100</v>
      </c>
      <c r="Y15" s="71">
        <f t="shared" si="2"/>
        <v>20.959999999999997</v>
      </c>
      <c r="Z15" s="62">
        <f t="shared" si="1"/>
        <v>20.331199999999995</v>
      </c>
    </row>
    <row r="16" spans="1:30" ht="12.75">
      <c r="A16" s="55" t="s">
        <v>12</v>
      </c>
      <c r="B16" s="55" t="s">
        <v>12</v>
      </c>
      <c r="C16" s="14">
        <v>12</v>
      </c>
      <c r="D16" s="110" t="s">
        <v>48</v>
      </c>
      <c r="E16" s="49" t="s">
        <v>88</v>
      </c>
      <c r="F16" s="14">
        <v>522955</v>
      </c>
      <c r="G16" s="8">
        <v>223335</v>
      </c>
      <c r="H16" s="97" t="s">
        <v>131</v>
      </c>
      <c r="I16" s="8">
        <v>522955</v>
      </c>
      <c r="J16" s="14">
        <v>223335</v>
      </c>
      <c r="K16" s="41">
        <v>31.35</v>
      </c>
      <c r="L16" s="42">
        <v>21.15</v>
      </c>
      <c r="M16" s="41">
        <v>18.34</v>
      </c>
      <c r="N16" s="42">
        <v>13.35</v>
      </c>
      <c r="O16" s="41">
        <v>17.57</v>
      </c>
      <c r="P16" s="42">
        <v>12.56</v>
      </c>
      <c r="Q16" s="41">
        <v>12.48</v>
      </c>
      <c r="R16" s="42">
        <v>12.94</v>
      </c>
      <c r="S16" s="41">
        <v>16.62</v>
      </c>
      <c r="T16" s="42">
        <v>14.52</v>
      </c>
      <c r="U16" s="41">
        <v>17.86</v>
      </c>
      <c r="V16" s="42">
        <v>16.51</v>
      </c>
      <c r="X16" s="71">
        <f>SUM(100/12)*12</f>
        <v>100</v>
      </c>
      <c r="Y16" s="71">
        <f>SUM(K16:V16)/12</f>
        <v>17.104166666666668</v>
      </c>
      <c r="Z16" s="62">
        <f t="shared" si="1"/>
        <v>16.59104166666667</v>
      </c>
      <c r="AD16" s="13"/>
    </row>
    <row r="17" spans="1:26" ht="12.75">
      <c r="A17" s="55" t="s">
        <v>13</v>
      </c>
      <c r="B17" s="55" t="s">
        <v>13</v>
      </c>
      <c r="C17" s="14">
        <v>13</v>
      </c>
      <c r="D17" s="110" t="s">
        <v>49</v>
      </c>
      <c r="E17" s="49" t="s">
        <v>88</v>
      </c>
      <c r="F17" s="14">
        <v>523070</v>
      </c>
      <c r="G17" s="8">
        <v>226070</v>
      </c>
      <c r="H17" s="97" t="s">
        <v>131</v>
      </c>
      <c r="I17" s="8">
        <v>523070</v>
      </c>
      <c r="J17" s="14">
        <v>226070</v>
      </c>
      <c r="K17" s="41">
        <v>34.2</v>
      </c>
      <c r="L17" s="42">
        <v>26.38</v>
      </c>
      <c r="M17" s="41">
        <v>24.91</v>
      </c>
      <c r="N17" s="42">
        <v>20.01</v>
      </c>
      <c r="O17" s="41">
        <v>14.5</v>
      </c>
      <c r="P17" s="42">
        <v>16.06</v>
      </c>
      <c r="Q17" s="41">
        <v>18.18</v>
      </c>
      <c r="R17" s="42">
        <v>18.3</v>
      </c>
      <c r="S17" s="41">
        <v>23.09</v>
      </c>
      <c r="T17" s="42">
        <v>26.27</v>
      </c>
      <c r="U17" s="41">
        <v>24.87</v>
      </c>
      <c r="V17" s="42">
        <v>28.08</v>
      </c>
      <c r="X17" s="71">
        <f t="shared" si="0"/>
        <v>100</v>
      </c>
      <c r="Y17" s="71">
        <f t="shared" si="2"/>
        <v>22.90416666666667</v>
      </c>
      <c r="Z17" s="62">
        <f t="shared" si="1"/>
        <v>22.217041666666667</v>
      </c>
    </row>
    <row r="18" spans="1:26" ht="12.75">
      <c r="A18" s="55" t="s">
        <v>14</v>
      </c>
      <c r="B18" s="55" t="s">
        <v>14</v>
      </c>
      <c r="C18" s="14">
        <v>14</v>
      </c>
      <c r="D18" s="110" t="s">
        <v>133</v>
      </c>
      <c r="E18" s="49" t="s">
        <v>88</v>
      </c>
      <c r="F18" s="14">
        <v>523586</v>
      </c>
      <c r="G18" s="8">
        <v>223967</v>
      </c>
      <c r="H18" s="97" t="s">
        <v>88</v>
      </c>
      <c r="I18" s="8">
        <v>523586</v>
      </c>
      <c r="J18" s="14">
        <v>223967</v>
      </c>
      <c r="K18" s="41">
        <v>48.55</v>
      </c>
      <c r="L18" s="42">
        <v>36.89</v>
      </c>
      <c r="M18" s="41">
        <v>32.55</v>
      </c>
      <c r="N18" s="42">
        <v>29.29</v>
      </c>
      <c r="O18" s="41">
        <v>29.34</v>
      </c>
      <c r="P18" s="42">
        <v>20.75</v>
      </c>
      <c r="Q18" s="41">
        <v>28.28</v>
      </c>
      <c r="R18" s="42">
        <v>26.77</v>
      </c>
      <c r="S18" s="41">
        <v>32.73</v>
      </c>
      <c r="T18" s="42">
        <v>32.95</v>
      </c>
      <c r="U18" s="41">
        <v>35.66</v>
      </c>
      <c r="V18" s="42">
        <v>33.22</v>
      </c>
      <c r="X18" s="71">
        <f t="shared" si="0"/>
        <v>100</v>
      </c>
      <c r="Y18" s="71">
        <f t="shared" si="2"/>
        <v>32.248333333333335</v>
      </c>
      <c r="Z18" s="62">
        <f t="shared" si="1"/>
        <v>31.280883333333335</v>
      </c>
    </row>
    <row r="19" spans="1:26" ht="12.75">
      <c r="A19" s="55" t="s">
        <v>17</v>
      </c>
      <c r="B19" s="55" t="s">
        <v>17</v>
      </c>
      <c r="C19" s="14">
        <v>17</v>
      </c>
      <c r="D19" s="110" t="s">
        <v>53</v>
      </c>
      <c r="E19" s="49" t="s">
        <v>88</v>
      </c>
      <c r="F19" s="14">
        <v>522700</v>
      </c>
      <c r="G19" s="8">
        <v>226550</v>
      </c>
      <c r="H19" s="97" t="s">
        <v>130</v>
      </c>
      <c r="I19" s="8">
        <v>522700</v>
      </c>
      <c r="J19" s="14">
        <v>226550</v>
      </c>
      <c r="K19" s="41">
        <v>52.18</v>
      </c>
      <c r="L19" s="42">
        <v>49.96</v>
      </c>
      <c r="M19" s="41">
        <v>50.83</v>
      </c>
      <c r="N19" s="42">
        <v>56.24</v>
      </c>
      <c r="O19" s="41">
        <v>41.65</v>
      </c>
      <c r="P19" s="42">
        <v>47.17</v>
      </c>
      <c r="Q19" s="41">
        <v>45.48</v>
      </c>
      <c r="R19" s="42">
        <v>48.52</v>
      </c>
      <c r="S19" s="41">
        <v>50.91</v>
      </c>
      <c r="T19" s="42">
        <v>48.74</v>
      </c>
      <c r="U19" s="41">
        <v>54.11</v>
      </c>
      <c r="V19" s="42">
        <v>54.97</v>
      </c>
      <c r="X19" s="71">
        <f t="shared" si="0"/>
        <v>100</v>
      </c>
      <c r="Y19" s="71">
        <f>SUM(K19:V19)/12</f>
        <v>50.06333333333334</v>
      </c>
      <c r="Z19" s="62">
        <f t="shared" si="1"/>
        <v>48.56143333333334</v>
      </c>
    </row>
    <row r="20" spans="1:26" ht="12.75">
      <c r="A20" s="55" t="s">
        <v>18</v>
      </c>
      <c r="B20" s="55" t="s">
        <v>18</v>
      </c>
      <c r="C20" s="14">
        <v>18</v>
      </c>
      <c r="D20" s="110" t="s">
        <v>54</v>
      </c>
      <c r="E20" s="49" t="s">
        <v>89</v>
      </c>
      <c r="F20" s="14">
        <v>525425</v>
      </c>
      <c r="G20" s="8">
        <v>224183</v>
      </c>
      <c r="H20" s="97" t="s">
        <v>89</v>
      </c>
      <c r="I20" s="8">
        <v>525425</v>
      </c>
      <c r="J20" s="14">
        <v>224183</v>
      </c>
      <c r="K20" s="41">
        <v>27.35</v>
      </c>
      <c r="L20" s="42">
        <v>15.43</v>
      </c>
      <c r="M20" s="41">
        <v>15.84</v>
      </c>
      <c r="N20" s="42">
        <v>11.25</v>
      </c>
      <c r="O20" s="41">
        <v>9.78</v>
      </c>
      <c r="P20" s="42">
        <v>11.09</v>
      </c>
      <c r="Q20" s="41">
        <v>9.39</v>
      </c>
      <c r="R20" s="42">
        <v>11.78</v>
      </c>
      <c r="S20" s="41">
        <v>14.46</v>
      </c>
      <c r="T20" s="42">
        <v>16.68</v>
      </c>
      <c r="U20" s="41">
        <v>24.79</v>
      </c>
      <c r="V20" s="42">
        <v>21.31</v>
      </c>
      <c r="X20" s="71">
        <f t="shared" si="0"/>
        <v>100</v>
      </c>
      <c r="Y20" s="71">
        <f>SUM(K20:V20)/12</f>
        <v>15.762500000000001</v>
      </c>
      <c r="Z20" s="62">
        <f t="shared" si="1"/>
        <v>15.289625000000001</v>
      </c>
    </row>
    <row r="21" spans="1:26" ht="12.75">
      <c r="A21" s="55" t="s">
        <v>19</v>
      </c>
      <c r="B21" s="55" t="s">
        <v>19</v>
      </c>
      <c r="C21" s="14">
        <v>19</v>
      </c>
      <c r="D21" s="110" t="s">
        <v>57</v>
      </c>
      <c r="E21" s="49" t="s">
        <v>88</v>
      </c>
      <c r="F21" s="14">
        <v>522700</v>
      </c>
      <c r="G21" s="8">
        <v>226570</v>
      </c>
      <c r="H21" s="97" t="s">
        <v>130</v>
      </c>
      <c r="I21" s="8">
        <v>522700</v>
      </c>
      <c r="J21" s="14">
        <v>226570</v>
      </c>
      <c r="K21" s="41">
        <v>44.59</v>
      </c>
      <c r="L21" s="42">
        <v>40.24</v>
      </c>
      <c r="M21" s="41">
        <v>39.71</v>
      </c>
      <c r="N21" s="42">
        <v>43.17</v>
      </c>
      <c r="O21" s="41"/>
      <c r="P21" s="42">
        <v>32.63</v>
      </c>
      <c r="Q21" s="41">
        <v>32.56</v>
      </c>
      <c r="R21" s="42">
        <v>33.91</v>
      </c>
      <c r="S21" s="41">
        <v>31.47</v>
      </c>
      <c r="T21" s="42">
        <v>34.29</v>
      </c>
      <c r="U21" s="41">
        <v>46.09</v>
      </c>
      <c r="V21" s="42">
        <v>41.36</v>
      </c>
      <c r="X21" s="71">
        <f>SUM(100/12)*11</f>
        <v>91.66666666666667</v>
      </c>
      <c r="Y21" s="71">
        <f>SUM(K21:V21)/11</f>
        <v>38.183636363636374</v>
      </c>
      <c r="Z21" s="62">
        <f t="shared" si="1"/>
        <v>37.03812727272728</v>
      </c>
    </row>
    <row r="22" spans="1:26" ht="12.75">
      <c r="A22" s="55" t="s">
        <v>21</v>
      </c>
      <c r="B22" s="55" t="s">
        <v>21</v>
      </c>
      <c r="C22" s="14">
        <v>21</v>
      </c>
      <c r="D22" s="110" t="s">
        <v>90</v>
      </c>
      <c r="E22" s="49" t="s">
        <v>88</v>
      </c>
      <c r="F22" s="14">
        <v>523128</v>
      </c>
      <c r="G22" s="8">
        <v>225677</v>
      </c>
      <c r="H22" s="97" t="s">
        <v>130</v>
      </c>
      <c r="I22" s="8">
        <v>523128</v>
      </c>
      <c r="J22" s="14">
        <v>225677</v>
      </c>
      <c r="K22" s="41">
        <v>38.5</v>
      </c>
      <c r="L22" s="42">
        <v>29.01</v>
      </c>
      <c r="M22" s="41">
        <v>25.77</v>
      </c>
      <c r="N22" s="42">
        <v>24.36</v>
      </c>
      <c r="O22" s="41">
        <v>23.09</v>
      </c>
      <c r="P22" s="42">
        <v>23.93</v>
      </c>
      <c r="Q22" s="41">
        <v>22.34</v>
      </c>
      <c r="R22" s="42">
        <v>22.03</v>
      </c>
      <c r="S22" s="41">
        <v>27.34</v>
      </c>
      <c r="T22" s="42">
        <v>24.85</v>
      </c>
      <c r="U22" s="41">
        <v>25.85</v>
      </c>
      <c r="V22" s="42">
        <v>26.82</v>
      </c>
      <c r="X22" s="71">
        <f t="shared" si="0"/>
        <v>100</v>
      </c>
      <c r="Y22" s="71">
        <f aca="true" t="shared" si="3" ref="Y22:Y31">SUM(K22:V22)/12</f>
        <v>26.157500000000002</v>
      </c>
      <c r="Z22" s="62">
        <f t="shared" si="1"/>
        <v>25.372775</v>
      </c>
    </row>
    <row r="23" spans="1:26" ht="13.5" thickBot="1">
      <c r="A23" s="56" t="s">
        <v>22</v>
      </c>
      <c r="B23" s="55" t="s">
        <v>22</v>
      </c>
      <c r="C23" s="14">
        <v>22</v>
      </c>
      <c r="D23" s="110" t="s">
        <v>55</v>
      </c>
      <c r="E23" s="49" t="s">
        <v>88</v>
      </c>
      <c r="F23" s="14">
        <v>523360</v>
      </c>
      <c r="G23" s="8">
        <v>224786</v>
      </c>
      <c r="H23" s="97" t="s">
        <v>130</v>
      </c>
      <c r="I23" s="8">
        <v>523360</v>
      </c>
      <c r="J23" s="14">
        <v>224786</v>
      </c>
      <c r="K23" s="41">
        <v>34.2</v>
      </c>
      <c r="L23" s="42">
        <v>27.01</v>
      </c>
      <c r="M23" s="41">
        <v>26.92</v>
      </c>
      <c r="N23" s="42">
        <v>21.09</v>
      </c>
      <c r="O23" s="41">
        <v>24.39</v>
      </c>
      <c r="P23" s="42">
        <v>17.84</v>
      </c>
      <c r="Q23" s="41">
        <v>19.42</v>
      </c>
      <c r="R23" s="42">
        <v>19.93</v>
      </c>
      <c r="S23" s="41">
        <v>22.76</v>
      </c>
      <c r="T23" s="42">
        <v>24.25</v>
      </c>
      <c r="U23" s="41">
        <v>26.49</v>
      </c>
      <c r="V23" s="42">
        <v>23.05</v>
      </c>
      <c r="X23" s="71">
        <f t="shared" si="0"/>
        <v>100</v>
      </c>
      <c r="Y23" s="71">
        <f t="shared" si="3"/>
        <v>23.945833333333336</v>
      </c>
      <c r="Z23" s="62">
        <f t="shared" si="1"/>
        <v>23.227458333333335</v>
      </c>
    </row>
    <row r="24" spans="1:26" ht="12.75">
      <c r="A24" s="8"/>
      <c r="B24" s="55" t="s">
        <v>116</v>
      </c>
      <c r="C24" s="14">
        <v>23</v>
      </c>
      <c r="D24" s="110" t="s">
        <v>115</v>
      </c>
      <c r="E24" s="49"/>
      <c r="F24" s="8"/>
      <c r="G24" s="8"/>
      <c r="H24" s="97" t="s">
        <v>130</v>
      </c>
      <c r="I24" s="8">
        <v>523014</v>
      </c>
      <c r="J24" s="14">
        <v>226029</v>
      </c>
      <c r="K24" s="41">
        <v>53.45</v>
      </c>
      <c r="L24" s="42">
        <v>36.25</v>
      </c>
      <c r="M24" s="41">
        <v>32.28</v>
      </c>
      <c r="N24" s="42">
        <v>27.38</v>
      </c>
      <c r="O24" s="41">
        <v>36.79</v>
      </c>
      <c r="P24" s="42">
        <v>27.75</v>
      </c>
      <c r="Q24" s="41">
        <v>26.44</v>
      </c>
      <c r="R24" s="42">
        <v>26.43</v>
      </c>
      <c r="S24" s="41">
        <v>34.01</v>
      </c>
      <c r="T24" s="42">
        <v>30.5</v>
      </c>
      <c r="U24" s="41">
        <v>30.1</v>
      </c>
      <c r="V24" s="42">
        <v>28.69</v>
      </c>
      <c r="X24" s="71">
        <f t="shared" si="0"/>
        <v>100</v>
      </c>
      <c r="Y24" s="71">
        <f t="shared" si="3"/>
        <v>32.505833333333335</v>
      </c>
      <c r="Z24" s="62">
        <f t="shared" si="1"/>
        <v>31.530658333333335</v>
      </c>
    </row>
    <row r="25" spans="1:26" ht="12.75">
      <c r="A25" s="8"/>
      <c r="B25" s="55" t="s">
        <v>117</v>
      </c>
      <c r="C25" s="14">
        <v>24</v>
      </c>
      <c r="D25" s="110" t="s">
        <v>108</v>
      </c>
      <c r="E25" s="49"/>
      <c r="F25" s="8"/>
      <c r="G25" s="8"/>
      <c r="H25" s="97" t="s">
        <v>88</v>
      </c>
      <c r="I25" s="8">
        <v>525987</v>
      </c>
      <c r="J25" s="14">
        <v>226368</v>
      </c>
      <c r="K25" s="41">
        <v>45.55</v>
      </c>
      <c r="L25" s="42">
        <v>32.93</v>
      </c>
      <c r="M25" s="41">
        <v>32.63</v>
      </c>
      <c r="N25" s="42">
        <v>33.17</v>
      </c>
      <c r="O25" s="41">
        <v>30.38</v>
      </c>
      <c r="P25" s="42">
        <v>29.73</v>
      </c>
      <c r="Q25" s="41">
        <v>26.24</v>
      </c>
      <c r="R25" s="42">
        <v>29.7</v>
      </c>
      <c r="S25" s="41">
        <v>30.39</v>
      </c>
      <c r="T25" s="42">
        <v>31.93</v>
      </c>
      <c r="U25" s="41">
        <v>37.83</v>
      </c>
      <c r="V25" s="42">
        <v>35.55</v>
      </c>
      <c r="X25" s="71">
        <f t="shared" si="0"/>
        <v>100</v>
      </c>
      <c r="Y25" s="71">
        <f t="shared" si="3"/>
        <v>33.0025</v>
      </c>
      <c r="Z25" s="62">
        <f t="shared" si="1"/>
        <v>32.012425</v>
      </c>
    </row>
    <row r="26" spans="1:26" ht="12.75">
      <c r="A26" s="8"/>
      <c r="B26" s="55" t="s">
        <v>118</v>
      </c>
      <c r="C26" s="14">
        <v>25</v>
      </c>
      <c r="D26" s="110" t="s">
        <v>109</v>
      </c>
      <c r="E26" s="49"/>
      <c r="F26" s="8"/>
      <c r="G26" s="8"/>
      <c r="H26" s="97" t="s">
        <v>130</v>
      </c>
      <c r="I26" s="8">
        <v>525470</v>
      </c>
      <c r="J26" s="14">
        <v>227287</v>
      </c>
      <c r="K26" s="41">
        <v>29.95</v>
      </c>
      <c r="L26" s="42">
        <v>19.81</v>
      </c>
      <c r="M26" s="41">
        <v>17.79</v>
      </c>
      <c r="N26" s="42">
        <v>14.53</v>
      </c>
      <c r="O26" s="41">
        <v>12.88</v>
      </c>
      <c r="P26" s="42">
        <v>10.41</v>
      </c>
      <c r="Q26" s="41">
        <v>11.05</v>
      </c>
      <c r="R26" s="42">
        <v>11.66</v>
      </c>
      <c r="S26" s="41">
        <v>15.42</v>
      </c>
      <c r="T26" s="42">
        <v>17.2</v>
      </c>
      <c r="U26" s="41">
        <v>21.55</v>
      </c>
      <c r="V26" s="42">
        <v>21.02</v>
      </c>
      <c r="X26" s="71">
        <f>SUM(100/12)*12</f>
        <v>100</v>
      </c>
      <c r="Y26" s="71">
        <f>SUM(K26:V26)/12</f>
        <v>16.939166666666665</v>
      </c>
      <c r="Z26" s="62">
        <f t="shared" si="1"/>
        <v>16.430991666666664</v>
      </c>
    </row>
    <row r="27" spans="1:26" ht="12.75">
      <c r="A27" s="8"/>
      <c r="B27" s="55" t="s">
        <v>119</v>
      </c>
      <c r="C27" s="14">
        <v>26</v>
      </c>
      <c r="D27" s="110" t="s">
        <v>110</v>
      </c>
      <c r="E27" s="49"/>
      <c r="F27" s="8"/>
      <c r="G27" s="8"/>
      <c r="H27" s="97" t="s">
        <v>130</v>
      </c>
      <c r="I27" s="8">
        <v>542542</v>
      </c>
      <c r="J27" s="14">
        <v>225654</v>
      </c>
      <c r="K27" s="41">
        <v>35.22</v>
      </c>
      <c r="L27" s="42">
        <v>25.39</v>
      </c>
      <c r="M27" s="41">
        <v>21.18</v>
      </c>
      <c r="N27" s="42">
        <v>16.76</v>
      </c>
      <c r="O27" s="41">
        <v>15.55</v>
      </c>
      <c r="P27" s="42">
        <v>15.69</v>
      </c>
      <c r="Q27" s="41">
        <v>14.26</v>
      </c>
      <c r="R27" s="42">
        <v>17.39</v>
      </c>
      <c r="S27" s="41">
        <v>19.7</v>
      </c>
      <c r="T27" s="42">
        <v>25.51</v>
      </c>
      <c r="U27" s="41">
        <v>27.74</v>
      </c>
      <c r="V27" s="42">
        <v>26.43</v>
      </c>
      <c r="X27" s="71">
        <f t="shared" si="0"/>
        <v>100</v>
      </c>
      <c r="Y27" s="71">
        <f t="shared" si="3"/>
        <v>21.735</v>
      </c>
      <c r="Z27" s="62">
        <f t="shared" si="1"/>
        <v>21.08295</v>
      </c>
    </row>
    <row r="28" spans="2:27" ht="12.75">
      <c r="B28" s="55" t="s">
        <v>120</v>
      </c>
      <c r="C28" s="14">
        <v>27</v>
      </c>
      <c r="D28" s="110" t="s">
        <v>111</v>
      </c>
      <c r="E28" s="47"/>
      <c r="F28" s="47"/>
      <c r="G28" s="47"/>
      <c r="H28" s="97" t="s">
        <v>88</v>
      </c>
      <c r="I28" s="52">
        <v>525815</v>
      </c>
      <c r="J28" s="14">
        <v>226061</v>
      </c>
      <c r="K28" s="75">
        <v>33.17</v>
      </c>
      <c r="L28" s="62">
        <v>21.38</v>
      </c>
      <c r="M28" s="63">
        <v>20.56</v>
      </c>
      <c r="N28" s="43">
        <v>14.57</v>
      </c>
      <c r="O28" s="63">
        <v>13</v>
      </c>
      <c r="P28" s="62">
        <v>12.81</v>
      </c>
      <c r="Q28" s="41">
        <v>12.11</v>
      </c>
      <c r="R28" s="42">
        <v>12.42</v>
      </c>
      <c r="S28" s="63">
        <v>17.4</v>
      </c>
      <c r="T28" s="62"/>
      <c r="U28" s="63">
        <v>25.91</v>
      </c>
      <c r="V28" s="62">
        <v>22.37</v>
      </c>
      <c r="W28" s="47"/>
      <c r="X28" s="71">
        <f>SUM(100/12)*11</f>
        <v>91.66666666666667</v>
      </c>
      <c r="Y28" s="71">
        <f>SUM(K28:V28)/11</f>
        <v>18.700000000000003</v>
      </c>
      <c r="Z28" s="62">
        <f t="shared" si="1"/>
        <v>18.139000000000003</v>
      </c>
      <c r="AA28" s="5"/>
    </row>
    <row r="29" spans="2:27" ht="12.75">
      <c r="B29" s="55" t="s">
        <v>121</v>
      </c>
      <c r="C29" s="14">
        <v>28</v>
      </c>
      <c r="D29" s="110" t="s">
        <v>112</v>
      </c>
      <c r="E29" s="47"/>
      <c r="F29" s="47"/>
      <c r="G29" s="47"/>
      <c r="H29" s="97" t="s">
        <v>130</v>
      </c>
      <c r="I29" s="52">
        <v>526078</v>
      </c>
      <c r="J29" s="14">
        <v>224818</v>
      </c>
      <c r="K29" s="75">
        <v>38.41</v>
      </c>
      <c r="L29" s="62">
        <v>26.64</v>
      </c>
      <c r="M29" s="63">
        <v>21.69</v>
      </c>
      <c r="N29" s="43">
        <v>21.47</v>
      </c>
      <c r="O29" s="63">
        <v>19.98</v>
      </c>
      <c r="P29" s="62">
        <v>17.51</v>
      </c>
      <c r="Q29" s="41">
        <v>17.26</v>
      </c>
      <c r="R29" s="42">
        <v>19</v>
      </c>
      <c r="S29" s="63">
        <v>22.7</v>
      </c>
      <c r="T29" s="62">
        <v>22.98</v>
      </c>
      <c r="U29" s="63">
        <v>29.55</v>
      </c>
      <c r="V29" s="62">
        <v>27.39</v>
      </c>
      <c r="W29" s="47"/>
      <c r="X29" s="71">
        <f t="shared" si="0"/>
        <v>100</v>
      </c>
      <c r="Y29" s="71">
        <f t="shared" si="3"/>
        <v>23.714999999999993</v>
      </c>
      <c r="Z29" s="62">
        <f t="shared" si="1"/>
        <v>23.003549999999994</v>
      </c>
      <c r="AA29" s="5"/>
    </row>
    <row r="30" spans="2:27" ht="12.75">
      <c r="B30" s="55" t="s">
        <v>122</v>
      </c>
      <c r="C30" s="14">
        <v>29</v>
      </c>
      <c r="D30" s="110" t="s">
        <v>113</v>
      </c>
      <c r="E30" s="47"/>
      <c r="F30" s="47"/>
      <c r="G30" s="47"/>
      <c r="H30" s="97" t="s">
        <v>130</v>
      </c>
      <c r="I30" s="52">
        <v>526964</v>
      </c>
      <c r="J30" s="14">
        <v>223760</v>
      </c>
      <c r="K30" s="75">
        <v>30.9</v>
      </c>
      <c r="L30" s="62">
        <v>19.94</v>
      </c>
      <c r="M30" s="63">
        <v>20.23</v>
      </c>
      <c r="N30" s="43">
        <v>16.09</v>
      </c>
      <c r="O30" s="63">
        <v>11.63</v>
      </c>
      <c r="P30" s="62">
        <v>11.48</v>
      </c>
      <c r="Q30" s="41">
        <v>11.59</v>
      </c>
      <c r="R30" s="42">
        <v>12.37</v>
      </c>
      <c r="S30" s="63">
        <v>15.18</v>
      </c>
      <c r="T30" s="62">
        <v>18.88</v>
      </c>
      <c r="U30" s="63">
        <v>23.94</v>
      </c>
      <c r="V30" s="62">
        <v>24.13</v>
      </c>
      <c r="W30" s="47"/>
      <c r="X30" s="71">
        <f t="shared" si="0"/>
        <v>100</v>
      </c>
      <c r="Y30" s="71">
        <f t="shared" si="3"/>
        <v>18.03</v>
      </c>
      <c r="Z30" s="62">
        <f t="shared" si="1"/>
        <v>17.4891</v>
      </c>
      <c r="AA30" s="5"/>
    </row>
    <row r="31" spans="2:27" s="126" customFormat="1" ht="12.75">
      <c r="B31" s="134" t="s">
        <v>123</v>
      </c>
      <c r="C31" s="24">
        <v>30</v>
      </c>
      <c r="D31" s="132" t="s">
        <v>114</v>
      </c>
      <c r="H31" s="130" t="s">
        <v>130</v>
      </c>
      <c r="I31" s="23">
        <v>526094</v>
      </c>
      <c r="J31" s="24">
        <v>223389</v>
      </c>
      <c r="K31" s="23">
        <v>30.52</v>
      </c>
      <c r="L31" s="42">
        <v>19.91</v>
      </c>
      <c r="M31" s="41">
        <v>19.69</v>
      </c>
      <c r="N31" s="43">
        <v>14.92</v>
      </c>
      <c r="O31" s="41">
        <v>13.07</v>
      </c>
      <c r="P31" s="42">
        <v>11.38</v>
      </c>
      <c r="Q31" s="41">
        <v>12.08</v>
      </c>
      <c r="R31" s="42">
        <v>13.61</v>
      </c>
      <c r="S31" s="41">
        <v>16.42</v>
      </c>
      <c r="T31" s="42">
        <v>18.33</v>
      </c>
      <c r="U31" s="41">
        <v>24.33</v>
      </c>
      <c r="V31" s="42">
        <v>20.61</v>
      </c>
      <c r="X31" s="131">
        <f t="shared" si="0"/>
        <v>100</v>
      </c>
      <c r="Y31" s="131">
        <f t="shared" si="3"/>
        <v>17.905833333333334</v>
      </c>
      <c r="Z31" s="62">
        <f t="shared" si="1"/>
        <v>17.368658333333332</v>
      </c>
      <c r="AA31" s="133"/>
    </row>
    <row r="32" spans="1:26" s="126" customFormat="1" ht="12.75">
      <c r="A32" s="134" t="s">
        <v>20</v>
      </c>
      <c r="B32" s="134" t="s">
        <v>20</v>
      </c>
      <c r="C32" s="24">
        <v>31</v>
      </c>
      <c r="D32" s="132" t="s">
        <v>107</v>
      </c>
      <c r="E32" s="133" t="s">
        <v>88</v>
      </c>
      <c r="F32" s="24">
        <v>522710</v>
      </c>
      <c r="G32" s="23">
        <v>226550</v>
      </c>
      <c r="H32" s="130" t="s">
        <v>130</v>
      </c>
      <c r="I32" s="23">
        <v>525160</v>
      </c>
      <c r="J32" s="24">
        <v>223069</v>
      </c>
      <c r="K32" s="41">
        <v>35.55</v>
      </c>
      <c r="L32" s="42">
        <v>24.32</v>
      </c>
      <c r="M32" s="41">
        <v>22.38</v>
      </c>
      <c r="N32" s="42">
        <v>22.64</v>
      </c>
      <c r="O32" s="41">
        <v>19.33</v>
      </c>
      <c r="P32" s="42">
        <v>16.85</v>
      </c>
      <c r="Q32" s="41">
        <v>17.11</v>
      </c>
      <c r="R32" s="42">
        <v>19.31</v>
      </c>
      <c r="S32" s="41">
        <v>21.1</v>
      </c>
      <c r="T32" s="42">
        <v>19.44</v>
      </c>
      <c r="U32" s="41">
        <v>26.64</v>
      </c>
      <c r="V32" s="42">
        <v>29.48</v>
      </c>
      <c r="X32" s="131">
        <f t="shared" si="0"/>
        <v>100</v>
      </c>
      <c r="Y32" s="131">
        <f>SUM(K32:V32)/12</f>
        <v>22.845833333333335</v>
      </c>
      <c r="Z32" s="62">
        <f t="shared" si="1"/>
        <v>22.160458333333334</v>
      </c>
    </row>
    <row r="33" spans="1:26" ht="12.75">
      <c r="A33" s="55" t="s">
        <v>15</v>
      </c>
      <c r="B33" s="55" t="s">
        <v>15</v>
      </c>
      <c r="C33" s="14">
        <v>32</v>
      </c>
      <c r="D33" s="132" t="s">
        <v>124</v>
      </c>
      <c r="E33" s="49" t="s">
        <v>88</v>
      </c>
      <c r="F33" s="14">
        <v>523586</v>
      </c>
      <c r="G33" s="8">
        <v>223967</v>
      </c>
      <c r="H33" s="97" t="s">
        <v>130</v>
      </c>
      <c r="I33" s="8">
        <v>522700</v>
      </c>
      <c r="J33" s="14">
        <v>226550</v>
      </c>
      <c r="K33" s="75">
        <v>68.25</v>
      </c>
      <c r="L33" s="42">
        <v>60.16</v>
      </c>
      <c r="M33" s="100" t="s">
        <v>60</v>
      </c>
      <c r="N33" s="96" t="s">
        <v>60</v>
      </c>
      <c r="O33" s="100" t="s">
        <v>60</v>
      </c>
      <c r="P33" s="96" t="s">
        <v>60</v>
      </c>
      <c r="Q33" s="100" t="s">
        <v>60</v>
      </c>
      <c r="R33" s="96" t="s">
        <v>60</v>
      </c>
      <c r="S33" s="100" t="s">
        <v>60</v>
      </c>
      <c r="T33" s="96" t="s">
        <v>60</v>
      </c>
      <c r="U33" s="100" t="s">
        <v>60</v>
      </c>
      <c r="V33" s="96" t="s">
        <v>60</v>
      </c>
      <c r="X33" s="71">
        <f>SUM(100/12)*2</f>
        <v>16.666666666666668</v>
      </c>
      <c r="Y33" s="71">
        <f>SUM(K33:V33)/2</f>
        <v>64.205</v>
      </c>
      <c r="Z33" s="62">
        <f t="shared" si="1"/>
        <v>62.27885</v>
      </c>
    </row>
    <row r="34" spans="1:26" ht="12.75">
      <c r="A34" s="55" t="s">
        <v>16</v>
      </c>
      <c r="B34" s="55" t="s">
        <v>16</v>
      </c>
      <c r="C34" s="14">
        <v>33</v>
      </c>
      <c r="D34" s="126" t="s">
        <v>125</v>
      </c>
      <c r="E34" s="49" t="s">
        <v>88</v>
      </c>
      <c r="F34" s="8">
        <v>523586</v>
      </c>
      <c r="G34" s="8">
        <v>223967</v>
      </c>
      <c r="H34" s="97" t="s">
        <v>130</v>
      </c>
      <c r="I34" s="8">
        <v>523014</v>
      </c>
      <c r="J34" s="14">
        <v>226029</v>
      </c>
      <c r="K34" s="75">
        <v>57.95</v>
      </c>
      <c r="L34" s="42">
        <v>34.81</v>
      </c>
      <c r="M34" s="100" t="s">
        <v>60</v>
      </c>
      <c r="N34" s="96" t="s">
        <v>60</v>
      </c>
      <c r="O34" s="100" t="s">
        <v>60</v>
      </c>
      <c r="P34" s="96" t="s">
        <v>60</v>
      </c>
      <c r="Q34" s="100" t="s">
        <v>60</v>
      </c>
      <c r="R34" s="96" t="s">
        <v>60</v>
      </c>
      <c r="S34" s="100" t="s">
        <v>60</v>
      </c>
      <c r="T34" s="96" t="s">
        <v>60</v>
      </c>
      <c r="U34" s="100" t="s">
        <v>60</v>
      </c>
      <c r="V34" s="96" t="s">
        <v>60</v>
      </c>
      <c r="W34" s="47"/>
      <c r="X34" s="71">
        <f>SUM(100/12)*2</f>
        <v>16.666666666666668</v>
      </c>
      <c r="Y34" s="71">
        <f>SUM(K34:V34)/2</f>
        <v>46.38</v>
      </c>
      <c r="Z34" s="62">
        <f t="shared" si="1"/>
        <v>44.9886</v>
      </c>
    </row>
    <row r="35" spans="1:26" ht="12.75">
      <c r="A35" s="8"/>
      <c r="B35" s="55"/>
      <c r="C35" s="14">
        <v>34</v>
      </c>
      <c r="D35" s="127" t="s">
        <v>134</v>
      </c>
      <c r="E35" s="49"/>
      <c r="F35" s="8"/>
      <c r="G35" s="8"/>
      <c r="H35" s="97" t="s">
        <v>88</v>
      </c>
      <c r="I35" s="8">
        <v>523697</v>
      </c>
      <c r="J35" s="14">
        <v>22592</v>
      </c>
      <c r="K35" s="145" t="s">
        <v>60</v>
      </c>
      <c r="L35" s="96" t="s">
        <v>60</v>
      </c>
      <c r="M35" s="41">
        <v>59.7</v>
      </c>
      <c r="N35" s="42">
        <v>59.44</v>
      </c>
      <c r="O35" s="41">
        <v>55</v>
      </c>
      <c r="P35" s="42">
        <v>65.92</v>
      </c>
      <c r="Q35" s="41">
        <v>56.93</v>
      </c>
      <c r="R35" s="42">
        <v>60.23</v>
      </c>
      <c r="S35" s="41">
        <v>61.09</v>
      </c>
      <c r="T35" s="42">
        <v>35.22</v>
      </c>
      <c r="U35" s="41">
        <v>80.03</v>
      </c>
      <c r="V35" s="42">
        <v>57.52</v>
      </c>
      <c r="X35" s="71">
        <f>SUM(100/12)*10</f>
        <v>83.33333333333334</v>
      </c>
      <c r="Y35" s="71">
        <f>SUM(K35:V35)/10</f>
        <v>59.108000000000004</v>
      </c>
      <c r="Z35" s="62">
        <f t="shared" si="1"/>
        <v>57.33476</v>
      </c>
    </row>
    <row r="36" spans="1:26" ht="13.5" thickBot="1">
      <c r="A36" s="8"/>
      <c r="B36" s="56"/>
      <c r="C36" s="15">
        <v>35</v>
      </c>
      <c r="D36" s="144" t="s">
        <v>135</v>
      </c>
      <c r="E36" s="50"/>
      <c r="F36" s="11"/>
      <c r="G36" s="11"/>
      <c r="H36" s="128" t="s">
        <v>88</v>
      </c>
      <c r="I36" s="11">
        <v>527020</v>
      </c>
      <c r="J36" s="15">
        <v>221097</v>
      </c>
      <c r="K36" s="146" t="s">
        <v>60</v>
      </c>
      <c r="L36" s="147" t="s">
        <v>60</v>
      </c>
      <c r="M36" s="44">
        <v>25.18</v>
      </c>
      <c r="N36" s="45">
        <v>22.88</v>
      </c>
      <c r="O36" s="44">
        <v>22.7</v>
      </c>
      <c r="P36" s="45">
        <v>20.43</v>
      </c>
      <c r="Q36" s="44">
        <v>21.21</v>
      </c>
      <c r="R36" s="45">
        <v>25</v>
      </c>
      <c r="S36" s="44">
        <v>29.3</v>
      </c>
      <c r="T36" s="45">
        <v>24.84</v>
      </c>
      <c r="U36" s="44">
        <v>34.38</v>
      </c>
      <c r="V36" s="45">
        <v>28.03</v>
      </c>
      <c r="X36" s="72">
        <f>SUM(100/12)*10</f>
        <v>83.33333333333334</v>
      </c>
      <c r="Y36" s="72">
        <f>SUM(K36:V36)/10</f>
        <v>25.395000000000003</v>
      </c>
      <c r="Z36" s="64">
        <f t="shared" si="1"/>
        <v>24.633150000000004</v>
      </c>
    </row>
    <row r="37" spans="1:26" ht="12.75">
      <c r="A37" s="8"/>
      <c r="B37" s="8"/>
      <c r="C37" s="8"/>
      <c r="D37" s="126"/>
      <c r="E37" s="49"/>
      <c r="F37" s="8"/>
      <c r="G37" s="8"/>
      <c r="H37" s="49"/>
      <c r="I37" s="8"/>
      <c r="J37" s="8"/>
      <c r="K37" s="75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X37" s="63"/>
      <c r="Y37" s="63"/>
      <c r="Z37" s="63"/>
    </row>
    <row r="38" spans="2:27" ht="13.5" thickBot="1">
      <c r="B38" s="8"/>
      <c r="C38" s="8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75"/>
      <c r="O38" s="47"/>
      <c r="P38" s="47"/>
      <c r="Q38" s="126"/>
      <c r="R38" s="126"/>
      <c r="S38" s="47"/>
      <c r="T38" s="47"/>
      <c r="U38" s="47"/>
      <c r="V38" s="47"/>
      <c r="W38" s="47"/>
      <c r="X38" s="47"/>
      <c r="Y38" s="63"/>
      <c r="Z38" s="143">
        <v>0.97</v>
      </c>
      <c r="AA38" s="99" t="s">
        <v>104</v>
      </c>
    </row>
    <row r="39" spans="3:26" ht="13.5" thickTop="1">
      <c r="C39" s="4" t="s">
        <v>59</v>
      </c>
      <c r="D39" s="125"/>
      <c r="J39" s="52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7"/>
      <c r="X39" s="52"/>
      <c r="Y39" s="81"/>
      <c r="Z39" s="81"/>
    </row>
    <row r="40" spans="3:26" ht="12.75">
      <c r="C40" s="68" t="s">
        <v>60</v>
      </c>
      <c r="D40" s="125" t="s">
        <v>136</v>
      </c>
      <c r="J40" s="52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7"/>
      <c r="X40" s="52"/>
      <c r="Y40" s="81"/>
      <c r="Z40" s="81"/>
    </row>
    <row r="41" spans="3:26" ht="12.75">
      <c r="C41" s="53" t="s">
        <v>61</v>
      </c>
      <c r="D41" s="127" t="s">
        <v>103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127"/>
      <c r="R41" s="127"/>
      <c r="S41" s="77"/>
      <c r="T41" s="77"/>
      <c r="U41" s="77"/>
      <c r="V41" s="77"/>
      <c r="W41" s="77"/>
      <c r="X41" s="77"/>
      <c r="Y41" s="77"/>
      <c r="Z41" s="77"/>
    </row>
    <row r="42" spans="3:26" ht="12.75">
      <c r="C42" s="53" t="s">
        <v>62</v>
      </c>
      <c r="D42" s="127" t="s">
        <v>64</v>
      </c>
      <c r="E42" s="78"/>
      <c r="F42" s="78"/>
      <c r="G42" s="78"/>
      <c r="H42" s="78"/>
      <c r="I42" s="78"/>
      <c r="J42" s="52"/>
      <c r="K42" s="75"/>
      <c r="L42" s="75"/>
      <c r="M42" s="75"/>
      <c r="N42" s="75"/>
      <c r="O42" s="75"/>
      <c r="P42" s="77"/>
      <c r="Q42" s="127"/>
      <c r="R42" s="127"/>
      <c r="S42" s="77"/>
      <c r="T42" s="77"/>
      <c r="U42" s="77"/>
      <c r="V42" s="77"/>
      <c r="W42" s="77"/>
      <c r="X42" s="77"/>
      <c r="Y42" s="77"/>
      <c r="Z42" s="77"/>
    </row>
    <row r="43" spans="3:26" ht="12.75">
      <c r="C43" s="53" t="s">
        <v>100</v>
      </c>
      <c r="D43" s="127" t="s">
        <v>101</v>
      </c>
      <c r="E43" s="77"/>
      <c r="F43" s="77"/>
      <c r="G43" s="77"/>
      <c r="H43" s="77"/>
      <c r="I43" s="77"/>
      <c r="J43" s="52"/>
      <c r="K43" s="75"/>
      <c r="L43" s="75"/>
      <c r="M43" s="75"/>
      <c r="N43" s="75"/>
      <c r="O43" s="75"/>
      <c r="P43" s="77"/>
      <c r="Q43" s="127"/>
      <c r="R43" s="127"/>
      <c r="S43" s="77"/>
      <c r="T43" s="77"/>
      <c r="U43" s="77"/>
      <c r="V43" s="77"/>
      <c r="W43" s="77"/>
      <c r="X43" s="77"/>
      <c r="Y43" s="77"/>
      <c r="Z43" s="77"/>
    </row>
    <row r="44" spans="3:26" ht="12.75">
      <c r="C44" s="53" t="s">
        <v>104</v>
      </c>
      <c r="D44" s="127" t="s">
        <v>126</v>
      </c>
      <c r="E44" s="77"/>
      <c r="F44" s="77"/>
      <c r="G44" s="77"/>
      <c r="H44" s="77"/>
      <c r="I44" s="77"/>
      <c r="J44" s="52"/>
      <c r="K44" s="75"/>
      <c r="L44" s="75"/>
      <c r="M44" s="75"/>
      <c r="N44" s="75"/>
      <c r="O44" s="75"/>
      <c r="P44" s="77"/>
      <c r="Q44" s="127"/>
      <c r="R44" s="127"/>
      <c r="S44" s="77"/>
      <c r="T44" s="77"/>
      <c r="U44" s="77"/>
      <c r="V44" s="77"/>
      <c r="W44" s="77"/>
      <c r="X44" s="77"/>
      <c r="Y44" s="77"/>
      <c r="Z44" s="77"/>
    </row>
  </sheetData>
  <sheetProtection/>
  <mergeCells count="4">
    <mergeCell ref="A1:V1"/>
    <mergeCell ref="X3:X4"/>
    <mergeCell ref="Y3:Y4"/>
    <mergeCell ref="Z3:Z4"/>
  </mergeCells>
  <printOptions/>
  <pageMargins left="0.7" right="0.7" top="0.75" bottom="0.75" header="0.3" footer="0.3"/>
  <pageSetup horizontalDpi="600" verticalDpi="600" orientation="portrait" paperSize="9" r:id="rId1"/>
  <ignoredErrors>
    <ignoredError sqref="X6 X29:Y32 X8 Y6 Y5" formulaRange="1"/>
    <ignoredError sqref="X10 X27 X17:X20 X15 X12 X22:X25 Y26 Y16 Y13 Y21 Y28 Y9 Y7 Y8 Y10 Y27 Y17:Y20 Y12 Y11 Y15 Y14 Y22:Y25" formula="1" formulaRange="1"/>
    <ignoredError sqref="X11 X14 X21 X28 X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B1">
      <selection activeCell="B35" sqref="B35"/>
    </sheetView>
  </sheetViews>
  <sheetFormatPr defaultColWidth="9.140625" defaultRowHeight="12.75"/>
  <cols>
    <col min="1" max="1" width="5.57421875" style="0" hidden="1" customWidth="1"/>
    <col min="2" max="2" width="5.57421875" style="0" customWidth="1"/>
    <col min="3" max="3" width="10.140625" style="2" customWidth="1"/>
    <col min="4" max="4" width="27.8515625" style="0" bestFit="1" customWidth="1"/>
    <col min="5" max="5" width="12.421875" style="0" hidden="1" customWidth="1"/>
    <col min="6" max="7" width="8.7109375" style="0" hidden="1" customWidth="1"/>
    <col min="8" max="8" width="12.421875" style="0" bestFit="1" customWidth="1"/>
    <col min="9" max="10" width="8.7109375" style="0" customWidth="1"/>
    <col min="17" max="18" width="9.140625" style="125" customWidth="1"/>
    <col min="24" max="24" width="10.140625" style="0" customWidth="1"/>
  </cols>
  <sheetData>
    <row r="1" spans="1:24" ht="12.75">
      <c r="A1" s="226" t="s">
        <v>129</v>
      </c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3"/>
      <c r="X1" s="3"/>
    </row>
    <row r="2" ht="13.5" thickBot="1"/>
    <row r="3" spans="24:26" ht="13.5" customHeight="1" thickBot="1">
      <c r="X3" s="229" t="s">
        <v>94</v>
      </c>
      <c r="Y3" s="225" t="s">
        <v>96</v>
      </c>
      <c r="Z3" s="232" t="s">
        <v>95</v>
      </c>
    </row>
    <row r="4" spans="1:26" s="13" customFormat="1" ht="13.5" thickBot="1">
      <c r="A4" s="82" t="s">
        <v>23</v>
      </c>
      <c r="B4" s="30" t="s">
        <v>23</v>
      </c>
      <c r="C4" s="82" t="s">
        <v>58</v>
      </c>
      <c r="D4" s="32" t="s">
        <v>24</v>
      </c>
      <c r="E4" s="31" t="s">
        <v>85</v>
      </c>
      <c r="F4" s="30" t="s">
        <v>86</v>
      </c>
      <c r="G4" s="31" t="s">
        <v>87</v>
      </c>
      <c r="H4" s="30" t="s">
        <v>85</v>
      </c>
      <c r="I4" s="31" t="s">
        <v>86</v>
      </c>
      <c r="J4" s="30" t="s">
        <v>87</v>
      </c>
      <c r="K4" s="31" t="s">
        <v>25</v>
      </c>
      <c r="L4" s="30" t="s">
        <v>26</v>
      </c>
      <c r="M4" s="31" t="s">
        <v>27</v>
      </c>
      <c r="N4" s="30" t="s">
        <v>28</v>
      </c>
      <c r="O4" s="31" t="s">
        <v>29</v>
      </c>
      <c r="P4" s="30" t="s">
        <v>30</v>
      </c>
      <c r="Q4" s="31" t="s">
        <v>31</v>
      </c>
      <c r="R4" s="30" t="s">
        <v>32</v>
      </c>
      <c r="S4" s="82" t="s">
        <v>33</v>
      </c>
      <c r="T4" s="30" t="s">
        <v>34</v>
      </c>
      <c r="U4" s="30" t="s">
        <v>35</v>
      </c>
      <c r="V4" s="33" t="s">
        <v>36</v>
      </c>
      <c r="X4" s="230"/>
      <c r="Y4" s="219"/>
      <c r="Z4" s="233"/>
    </row>
    <row r="5" spans="1:26" ht="12.75">
      <c r="A5" s="55" t="s">
        <v>0</v>
      </c>
      <c r="B5" s="58" t="s">
        <v>0</v>
      </c>
      <c r="C5" s="20">
        <v>1</v>
      </c>
      <c r="D5" s="110" t="s">
        <v>37</v>
      </c>
      <c r="E5" s="49" t="s">
        <v>88</v>
      </c>
      <c r="F5" s="14">
        <v>523771</v>
      </c>
      <c r="G5" s="8">
        <v>224090</v>
      </c>
      <c r="H5" s="97" t="s">
        <v>130</v>
      </c>
      <c r="I5" s="8">
        <v>523771</v>
      </c>
      <c r="J5" s="20">
        <v>224090</v>
      </c>
      <c r="K5" s="41">
        <v>33.69</v>
      </c>
      <c r="L5" s="51">
        <v>34.53</v>
      </c>
      <c r="M5" s="75"/>
      <c r="N5" s="51">
        <v>31.76</v>
      </c>
      <c r="O5" s="84">
        <v>30.95</v>
      </c>
      <c r="P5" s="85">
        <v>33.37</v>
      </c>
      <c r="Q5" s="75"/>
      <c r="R5" s="76">
        <v>28.86</v>
      </c>
      <c r="S5" s="141">
        <v>27.48</v>
      </c>
      <c r="T5" s="43">
        <v>26.92</v>
      </c>
      <c r="U5" s="42">
        <v>37.82</v>
      </c>
      <c r="V5" s="139">
        <v>37.11</v>
      </c>
      <c r="X5" s="59">
        <f>SUM(100/12)*10</f>
        <v>83.33333333333334</v>
      </c>
      <c r="Y5" s="59">
        <f>SUM(K5:V5)/10</f>
        <v>32.249</v>
      </c>
      <c r="Z5" s="60">
        <f>Y5*Z36</f>
        <v>33.21647</v>
      </c>
    </row>
    <row r="6" spans="1:26" ht="12.75">
      <c r="A6" s="55" t="s">
        <v>1</v>
      </c>
      <c r="B6" s="55" t="s">
        <v>1</v>
      </c>
      <c r="C6" s="14">
        <v>2</v>
      </c>
      <c r="D6" s="110" t="s">
        <v>38</v>
      </c>
      <c r="E6" s="49" t="s">
        <v>89</v>
      </c>
      <c r="F6" s="14">
        <v>524857</v>
      </c>
      <c r="G6" s="8">
        <v>222756</v>
      </c>
      <c r="H6" s="97" t="s">
        <v>130</v>
      </c>
      <c r="I6" s="8">
        <v>524857</v>
      </c>
      <c r="J6" s="14">
        <v>222756</v>
      </c>
      <c r="K6" s="41">
        <v>19.73</v>
      </c>
      <c r="L6" s="42">
        <v>21.16</v>
      </c>
      <c r="M6" s="41">
        <v>17.36</v>
      </c>
      <c r="N6" s="42">
        <v>13.72</v>
      </c>
      <c r="O6" s="41">
        <v>12.61</v>
      </c>
      <c r="P6" s="42">
        <v>12.23</v>
      </c>
      <c r="Q6" s="41">
        <v>12.27</v>
      </c>
      <c r="R6" s="42">
        <v>11.75</v>
      </c>
      <c r="S6" s="41">
        <v>19.29</v>
      </c>
      <c r="T6" s="42">
        <v>16.11</v>
      </c>
      <c r="U6" s="42">
        <v>23.73</v>
      </c>
      <c r="V6" s="135">
        <v>29.38</v>
      </c>
      <c r="X6" s="71">
        <f aca="true" t="shared" si="0" ref="X6:X32">SUM(100/12)*12</f>
        <v>100</v>
      </c>
      <c r="Y6" s="71">
        <f>SUM(K6:V6)/12</f>
        <v>17.445</v>
      </c>
      <c r="Z6" s="62">
        <f>Y6*Z36</f>
        <v>17.96835</v>
      </c>
    </row>
    <row r="7" spans="1:26" ht="12.75">
      <c r="A7" s="55" t="s">
        <v>2</v>
      </c>
      <c r="B7" s="55" t="s">
        <v>2</v>
      </c>
      <c r="C7" s="14">
        <v>3</v>
      </c>
      <c r="D7" s="110" t="s">
        <v>39</v>
      </c>
      <c r="E7" s="49" t="s">
        <v>89</v>
      </c>
      <c r="F7" s="14">
        <v>524345</v>
      </c>
      <c r="G7" s="8">
        <v>224468</v>
      </c>
      <c r="H7" s="97" t="s">
        <v>131</v>
      </c>
      <c r="I7" s="8">
        <v>524345</v>
      </c>
      <c r="J7" s="14">
        <v>224468</v>
      </c>
      <c r="K7" s="41">
        <v>29.19</v>
      </c>
      <c r="L7" s="42">
        <v>26.2</v>
      </c>
      <c r="M7" s="41">
        <v>17.07</v>
      </c>
      <c r="N7" s="42">
        <v>16.08</v>
      </c>
      <c r="O7" s="41">
        <v>16.02</v>
      </c>
      <c r="P7" s="42">
        <v>15.17</v>
      </c>
      <c r="Q7" s="41">
        <v>16.7</v>
      </c>
      <c r="R7" s="42">
        <v>15.98</v>
      </c>
      <c r="S7" s="41">
        <v>24.28</v>
      </c>
      <c r="T7" s="42">
        <v>18.16</v>
      </c>
      <c r="U7" s="42">
        <v>25.96</v>
      </c>
      <c r="V7" s="135">
        <v>36.62</v>
      </c>
      <c r="X7" s="71">
        <f t="shared" si="0"/>
        <v>100</v>
      </c>
      <c r="Y7" s="71">
        <f>SUM(K7:V7)/12</f>
        <v>21.4525</v>
      </c>
      <c r="Z7" s="62">
        <f>Y7*Z36</f>
        <v>22.096075000000003</v>
      </c>
    </row>
    <row r="8" spans="1:26" ht="12.75">
      <c r="A8" s="55" t="s">
        <v>3</v>
      </c>
      <c r="B8" s="55" t="s">
        <v>3</v>
      </c>
      <c r="C8" s="14">
        <v>4</v>
      </c>
      <c r="D8" s="110" t="s">
        <v>40</v>
      </c>
      <c r="E8" s="49" t="s">
        <v>88</v>
      </c>
      <c r="F8" s="14">
        <v>525373</v>
      </c>
      <c r="G8" s="8">
        <v>226985</v>
      </c>
      <c r="H8" s="97" t="s">
        <v>88</v>
      </c>
      <c r="I8" s="8">
        <v>525373</v>
      </c>
      <c r="J8" s="14">
        <v>226985</v>
      </c>
      <c r="K8" s="41">
        <v>24.45</v>
      </c>
      <c r="L8" s="42">
        <v>26.44</v>
      </c>
      <c r="M8" s="41">
        <v>19.59</v>
      </c>
      <c r="N8" s="42">
        <v>18.99</v>
      </c>
      <c r="O8" s="41">
        <v>13.29</v>
      </c>
      <c r="P8" s="42">
        <v>15.04</v>
      </c>
      <c r="Q8" s="41">
        <v>12.89</v>
      </c>
      <c r="R8" s="42">
        <v>13.97</v>
      </c>
      <c r="S8" s="41">
        <v>22.03</v>
      </c>
      <c r="T8" s="42">
        <v>20.69</v>
      </c>
      <c r="U8" s="42">
        <v>29.32</v>
      </c>
      <c r="V8" s="135">
        <v>33.2</v>
      </c>
      <c r="X8" s="71">
        <f t="shared" si="0"/>
        <v>100</v>
      </c>
      <c r="Y8" s="71">
        <f>SUM(K8:V8)/12</f>
        <v>20.825</v>
      </c>
      <c r="Z8" s="62">
        <f>Y8*Z36</f>
        <v>21.449749999999998</v>
      </c>
    </row>
    <row r="9" spans="1:26" ht="12.75">
      <c r="A9" s="55" t="s">
        <v>4</v>
      </c>
      <c r="B9" s="55" t="s">
        <v>4</v>
      </c>
      <c r="C9" s="14">
        <v>5</v>
      </c>
      <c r="D9" s="110" t="s">
        <v>41</v>
      </c>
      <c r="E9" s="49" t="s">
        <v>89</v>
      </c>
      <c r="F9" s="14">
        <v>525373</v>
      </c>
      <c r="G9" s="8">
        <v>226985</v>
      </c>
      <c r="H9" s="97" t="s">
        <v>89</v>
      </c>
      <c r="I9" s="8">
        <v>525373</v>
      </c>
      <c r="J9" s="14">
        <v>226985</v>
      </c>
      <c r="K9" s="41"/>
      <c r="L9" s="42">
        <v>17.67</v>
      </c>
      <c r="M9" s="41">
        <v>12.06</v>
      </c>
      <c r="N9" s="42">
        <v>9.15</v>
      </c>
      <c r="O9" s="41">
        <v>9.5</v>
      </c>
      <c r="P9" s="42">
        <v>9.23</v>
      </c>
      <c r="Q9" s="41">
        <v>9.05</v>
      </c>
      <c r="R9" s="42">
        <v>8.83</v>
      </c>
      <c r="S9" s="41">
        <v>15.41</v>
      </c>
      <c r="T9" s="42">
        <v>12.51</v>
      </c>
      <c r="U9" s="42">
        <v>20.52</v>
      </c>
      <c r="V9" s="135">
        <v>23.73</v>
      </c>
      <c r="X9" s="71">
        <f>SUM(100/12)*11</f>
        <v>91.66666666666667</v>
      </c>
      <c r="Y9" s="71">
        <f>SUM(K9:V9)/11</f>
        <v>13.423636363636364</v>
      </c>
      <c r="Z9" s="62">
        <f>Y9*Z36</f>
        <v>13.826345454545455</v>
      </c>
    </row>
    <row r="10" spans="1:26" ht="12.75">
      <c r="A10" s="55" t="s">
        <v>5</v>
      </c>
      <c r="B10" s="55" t="s">
        <v>5</v>
      </c>
      <c r="C10" s="14">
        <v>6</v>
      </c>
      <c r="D10" s="110" t="s">
        <v>42</v>
      </c>
      <c r="E10" s="49" t="s">
        <v>89</v>
      </c>
      <c r="F10" s="14">
        <v>523845</v>
      </c>
      <c r="G10" s="8">
        <v>225386</v>
      </c>
      <c r="H10" s="97" t="s">
        <v>130</v>
      </c>
      <c r="I10" s="8">
        <v>523845</v>
      </c>
      <c r="J10" s="14">
        <v>225386</v>
      </c>
      <c r="K10" s="41">
        <v>25.14</v>
      </c>
      <c r="L10" s="42">
        <v>21.98</v>
      </c>
      <c r="M10" s="41">
        <v>15.65</v>
      </c>
      <c r="N10" s="42">
        <v>16.07</v>
      </c>
      <c r="O10" s="41">
        <v>11.91</v>
      </c>
      <c r="P10" s="42">
        <v>13.71</v>
      </c>
      <c r="Q10" s="41">
        <v>12.67</v>
      </c>
      <c r="R10" s="42">
        <v>11.67</v>
      </c>
      <c r="S10" s="41">
        <v>19.83</v>
      </c>
      <c r="T10" s="42">
        <v>16.45</v>
      </c>
      <c r="U10" s="42">
        <v>24.84</v>
      </c>
      <c r="V10" s="135">
        <v>33.73</v>
      </c>
      <c r="X10" s="71">
        <f t="shared" si="0"/>
        <v>100</v>
      </c>
      <c r="Y10" s="71">
        <f>SUM(K10:V10)/12</f>
        <v>18.6375</v>
      </c>
      <c r="Z10" s="62">
        <f>Y10*Z36</f>
        <v>19.196625</v>
      </c>
    </row>
    <row r="11" spans="1:26" ht="12.75">
      <c r="A11" s="55" t="s">
        <v>6</v>
      </c>
      <c r="B11" s="55" t="s">
        <v>6</v>
      </c>
      <c r="C11" s="14">
        <v>7</v>
      </c>
      <c r="D11" s="110" t="s">
        <v>43</v>
      </c>
      <c r="E11" s="49" t="s">
        <v>88</v>
      </c>
      <c r="F11" s="14">
        <v>523278</v>
      </c>
      <c r="G11" s="8">
        <v>225479</v>
      </c>
      <c r="H11" s="97" t="s">
        <v>130</v>
      </c>
      <c r="I11" s="8">
        <v>523278</v>
      </c>
      <c r="J11" s="14">
        <v>225479</v>
      </c>
      <c r="K11" s="41">
        <v>34.61</v>
      </c>
      <c r="L11" s="42">
        <v>35.79</v>
      </c>
      <c r="M11" s="41">
        <v>29.61</v>
      </c>
      <c r="N11" s="42">
        <v>26.59</v>
      </c>
      <c r="O11" s="41">
        <v>27.3</v>
      </c>
      <c r="P11" s="42">
        <v>26.09</v>
      </c>
      <c r="Q11" s="41">
        <v>21.48</v>
      </c>
      <c r="R11" s="42">
        <v>22.86</v>
      </c>
      <c r="S11" s="41"/>
      <c r="T11" s="42">
        <v>32.32</v>
      </c>
      <c r="U11" s="42">
        <v>37.09</v>
      </c>
      <c r="V11" s="135">
        <v>42.76</v>
      </c>
      <c r="X11" s="71">
        <f>SUM(100/12)*11</f>
        <v>91.66666666666667</v>
      </c>
      <c r="Y11" s="71">
        <f>SUM(K11:V11)/11</f>
        <v>30.59090909090909</v>
      </c>
      <c r="Z11" s="62">
        <f>Y11*Z36</f>
        <v>31.508636363636363</v>
      </c>
    </row>
    <row r="12" spans="1:26" ht="12.75">
      <c r="A12" s="55" t="s">
        <v>8</v>
      </c>
      <c r="B12" s="55" t="s">
        <v>8</v>
      </c>
      <c r="C12" s="14">
        <v>8</v>
      </c>
      <c r="D12" s="110" t="s">
        <v>44</v>
      </c>
      <c r="E12" s="49" t="s">
        <v>89</v>
      </c>
      <c r="F12" s="14">
        <v>522259</v>
      </c>
      <c r="G12" s="8">
        <v>226001</v>
      </c>
      <c r="H12" s="97" t="s">
        <v>131</v>
      </c>
      <c r="I12" s="8">
        <v>522259</v>
      </c>
      <c r="J12" s="14">
        <v>226001</v>
      </c>
      <c r="K12" s="41">
        <v>25.76</v>
      </c>
      <c r="L12" s="42">
        <v>23.35</v>
      </c>
      <c r="M12" s="41">
        <v>19.3</v>
      </c>
      <c r="N12" s="42">
        <v>15.87</v>
      </c>
      <c r="O12" s="41">
        <v>16.02</v>
      </c>
      <c r="P12" s="42">
        <v>15.97</v>
      </c>
      <c r="Q12" s="41">
        <v>16.14</v>
      </c>
      <c r="R12" s="42">
        <v>15.74</v>
      </c>
      <c r="S12" s="41">
        <v>21.96</v>
      </c>
      <c r="T12" s="42">
        <v>18.83</v>
      </c>
      <c r="U12" s="42">
        <v>27.07</v>
      </c>
      <c r="V12" s="135">
        <v>33.69</v>
      </c>
      <c r="X12" s="71">
        <f t="shared" si="0"/>
        <v>100</v>
      </c>
      <c r="Y12" s="71">
        <f aca="true" t="shared" si="1" ref="Y12:Y18">SUM(K12:V12)/12</f>
        <v>20.808333333333334</v>
      </c>
      <c r="Z12" s="62">
        <f>Y12*Z36</f>
        <v>21.432583333333334</v>
      </c>
    </row>
    <row r="13" spans="1:26" ht="12.75">
      <c r="A13" s="55" t="s">
        <v>9</v>
      </c>
      <c r="B13" s="55" t="s">
        <v>9</v>
      </c>
      <c r="C13" s="14">
        <v>9</v>
      </c>
      <c r="D13" s="110" t="s">
        <v>45</v>
      </c>
      <c r="E13" s="49" t="s">
        <v>88</v>
      </c>
      <c r="F13" s="14">
        <v>526652</v>
      </c>
      <c r="G13" s="8">
        <v>223438</v>
      </c>
      <c r="H13" s="97" t="s">
        <v>88</v>
      </c>
      <c r="I13" s="8">
        <v>526652</v>
      </c>
      <c r="J13" s="14">
        <v>223438</v>
      </c>
      <c r="K13" s="41">
        <v>28.51</v>
      </c>
      <c r="L13" s="42">
        <v>27.19</v>
      </c>
      <c r="M13" s="41">
        <v>24.22</v>
      </c>
      <c r="N13" s="42">
        <v>23.3</v>
      </c>
      <c r="O13" s="41">
        <v>22.46</v>
      </c>
      <c r="P13" s="42">
        <v>23.18</v>
      </c>
      <c r="Q13" s="41">
        <v>20.67</v>
      </c>
      <c r="R13" s="42">
        <v>21.3</v>
      </c>
      <c r="S13" s="41">
        <v>29.23</v>
      </c>
      <c r="T13" s="42">
        <v>22.78</v>
      </c>
      <c r="U13" s="42">
        <v>30.13</v>
      </c>
      <c r="V13" s="135">
        <v>36.88</v>
      </c>
      <c r="X13" s="71">
        <f t="shared" si="0"/>
        <v>100</v>
      </c>
      <c r="Y13" s="71">
        <f t="shared" si="1"/>
        <v>25.820833333333336</v>
      </c>
      <c r="Z13" s="62">
        <f>Y13*Z36</f>
        <v>26.595458333333337</v>
      </c>
    </row>
    <row r="14" spans="1:26" ht="12.75">
      <c r="A14" s="55" t="s">
        <v>10</v>
      </c>
      <c r="B14" s="55" t="s">
        <v>10</v>
      </c>
      <c r="C14" s="14">
        <v>10</v>
      </c>
      <c r="D14" s="110" t="s">
        <v>46</v>
      </c>
      <c r="E14" s="49" t="s">
        <v>88</v>
      </c>
      <c r="F14" s="14">
        <v>522075</v>
      </c>
      <c r="G14" s="8">
        <v>225568</v>
      </c>
      <c r="H14" s="97" t="s">
        <v>130</v>
      </c>
      <c r="I14" s="8">
        <v>522075</v>
      </c>
      <c r="J14" s="14">
        <v>225568</v>
      </c>
      <c r="K14" s="41">
        <v>33.5</v>
      </c>
      <c r="L14" s="42">
        <v>31.41</v>
      </c>
      <c r="M14" s="41">
        <v>29.01</v>
      </c>
      <c r="N14" s="42">
        <v>21.99</v>
      </c>
      <c r="O14" s="41">
        <v>20.41</v>
      </c>
      <c r="P14" s="42">
        <v>20.08</v>
      </c>
      <c r="Q14" s="41"/>
      <c r="R14" s="42">
        <v>14.71</v>
      </c>
      <c r="S14" s="41">
        <v>26.29</v>
      </c>
      <c r="T14" s="42">
        <v>20.83</v>
      </c>
      <c r="U14" s="42">
        <v>24.25</v>
      </c>
      <c r="V14" s="135">
        <v>40.04</v>
      </c>
      <c r="X14" s="71">
        <f>SUM(100/12)*11</f>
        <v>91.66666666666667</v>
      </c>
      <c r="Y14" s="71">
        <f>SUM(K14:V14)/11</f>
        <v>25.683636363636364</v>
      </c>
      <c r="Z14" s="62">
        <f>Y14*Z36</f>
        <v>26.454145454545454</v>
      </c>
    </row>
    <row r="15" spans="1:26" ht="12.75">
      <c r="A15" s="55" t="s">
        <v>11</v>
      </c>
      <c r="B15" s="55" t="s">
        <v>11</v>
      </c>
      <c r="C15" s="14">
        <v>11</v>
      </c>
      <c r="D15" s="110" t="s">
        <v>47</v>
      </c>
      <c r="E15" s="49" t="s">
        <v>88</v>
      </c>
      <c r="F15" s="14">
        <v>522126</v>
      </c>
      <c r="G15" s="8">
        <v>224862</v>
      </c>
      <c r="H15" s="97" t="s">
        <v>131</v>
      </c>
      <c r="I15" s="8">
        <v>522126</v>
      </c>
      <c r="J15" s="14">
        <v>224862</v>
      </c>
      <c r="K15" s="41">
        <v>25.26</v>
      </c>
      <c r="L15" s="42">
        <v>24.81</v>
      </c>
      <c r="M15" s="41">
        <v>18.89</v>
      </c>
      <c r="N15" s="42">
        <v>16.79</v>
      </c>
      <c r="O15" s="41">
        <v>14.71</v>
      </c>
      <c r="P15" s="24">
        <v>13.26</v>
      </c>
      <c r="Q15" s="41">
        <v>15.15</v>
      </c>
      <c r="R15" s="42">
        <v>16.12</v>
      </c>
      <c r="S15" s="41">
        <v>22.42</v>
      </c>
      <c r="T15" s="42">
        <v>18.69</v>
      </c>
      <c r="U15" s="42">
        <v>25.93</v>
      </c>
      <c r="V15" s="135">
        <v>30.33</v>
      </c>
      <c r="X15" s="71">
        <f t="shared" si="0"/>
        <v>100</v>
      </c>
      <c r="Y15" s="71">
        <f t="shared" si="1"/>
        <v>20.19666666666667</v>
      </c>
      <c r="Z15" s="62">
        <f>Y15*Z36</f>
        <v>20.80256666666667</v>
      </c>
    </row>
    <row r="16" spans="1:30" ht="12.75">
      <c r="A16" s="55" t="s">
        <v>12</v>
      </c>
      <c r="B16" s="55" t="s">
        <v>12</v>
      </c>
      <c r="C16" s="14">
        <v>12</v>
      </c>
      <c r="D16" s="110" t="s">
        <v>48</v>
      </c>
      <c r="E16" s="49" t="s">
        <v>88</v>
      </c>
      <c r="F16" s="14">
        <v>522955</v>
      </c>
      <c r="G16" s="8">
        <v>223335</v>
      </c>
      <c r="H16" s="97" t="s">
        <v>131</v>
      </c>
      <c r="I16" s="8">
        <v>522955</v>
      </c>
      <c r="J16" s="14">
        <v>223335</v>
      </c>
      <c r="K16" s="41">
        <v>18.79</v>
      </c>
      <c r="L16" s="42">
        <v>22.41</v>
      </c>
      <c r="M16" s="41">
        <v>21.19</v>
      </c>
      <c r="N16" s="42">
        <v>17.32</v>
      </c>
      <c r="O16" s="41">
        <v>16.18</v>
      </c>
      <c r="P16" s="42">
        <v>16.74</v>
      </c>
      <c r="Q16" s="41">
        <v>9.14</v>
      </c>
      <c r="R16" s="42">
        <v>11.44</v>
      </c>
      <c r="S16" s="41">
        <v>19.25</v>
      </c>
      <c r="T16" s="42">
        <v>25.46</v>
      </c>
      <c r="U16" s="42"/>
      <c r="V16" s="135">
        <v>30.5</v>
      </c>
      <c r="X16" s="71">
        <f>SUM(100/12)*11</f>
        <v>91.66666666666667</v>
      </c>
      <c r="Y16" s="71">
        <f>SUM(K16:V16)/11</f>
        <v>18.94727272727273</v>
      </c>
      <c r="Z16" s="62">
        <f>Y16*Z36</f>
        <v>19.51569090909091</v>
      </c>
      <c r="AD16" s="13"/>
    </row>
    <row r="17" spans="1:26" ht="12.75">
      <c r="A17" s="55" t="s">
        <v>13</v>
      </c>
      <c r="B17" s="55" t="s">
        <v>13</v>
      </c>
      <c r="C17" s="14">
        <v>13</v>
      </c>
      <c r="D17" s="110" t="s">
        <v>49</v>
      </c>
      <c r="E17" s="49" t="s">
        <v>88</v>
      </c>
      <c r="F17" s="14">
        <v>523070</v>
      </c>
      <c r="G17" s="8">
        <v>226070</v>
      </c>
      <c r="H17" s="97" t="s">
        <v>131</v>
      </c>
      <c r="I17" s="8">
        <v>523070</v>
      </c>
      <c r="J17" s="14">
        <v>226070</v>
      </c>
      <c r="K17" s="41">
        <v>27.2</v>
      </c>
      <c r="L17" s="42">
        <v>24.5</v>
      </c>
      <c r="M17" s="41">
        <v>19.47</v>
      </c>
      <c r="N17" s="42">
        <v>17.4</v>
      </c>
      <c r="O17" s="41">
        <v>15.12</v>
      </c>
      <c r="P17" s="42">
        <v>15.61</v>
      </c>
      <c r="Q17" s="41">
        <v>18.15</v>
      </c>
      <c r="R17" s="42">
        <v>16.21</v>
      </c>
      <c r="S17" s="41">
        <v>25.3</v>
      </c>
      <c r="T17" s="42">
        <v>18.71</v>
      </c>
      <c r="U17" s="42">
        <v>28.66</v>
      </c>
      <c r="V17" s="135">
        <v>35.1</v>
      </c>
      <c r="X17" s="71">
        <f t="shared" si="0"/>
        <v>100</v>
      </c>
      <c r="Y17" s="71">
        <f t="shared" si="1"/>
        <v>21.785833333333333</v>
      </c>
      <c r="Z17" s="62">
        <f>Y17*Z36</f>
        <v>22.439408333333333</v>
      </c>
    </row>
    <row r="18" spans="1:26" ht="12.75">
      <c r="A18" s="55" t="s">
        <v>14</v>
      </c>
      <c r="B18" s="55" t="s">
        <v>14</v>
      </c>
      <c r="C18" s="14">
        <v>14</v>
      </c>
      <c r="D18" s="110" t="s">
        <v>133</v>
      </c>
      <c r="E18" s="49" t="s">
        <v>88</v>
      </c>
      <c r="F18" s="14">
        <v>523586</v>
      </c>
      <c r="G18" s="8">
        <v>223967</v>
      </c>
      <c r="H18" s="97" t="s">
        <v>88</v>
      </c>
      <c r="I18" s="8">
        <v>523586</v>
      </c>
      <c r="J18" s="14">
        <v>223967</v>
      </c>
      <c r="K18" s="41">
        <v>31.4</v>
      </c>
      <c r="L18" s="42">
        <v>32.44</v>
      </c>
      <c r="M18" s="41">
        <v>27.44</v>
      </c>
      <c r="N18" s="42">
        <v>47.82</v>
      </c>
      <c r="O18" s="41">
        <v>22.65</v>
      </c>
      <c r="P18" s="42">
        <v>22.54</v>
      </c>
      <c r="Q18" s="41">
        <v>26.34</v>
      </c>
      <c r="R18" s="42">
        <v>26.53</v>
      </c>
      <c r="S18" s="41">
        <v>38.98</v>
      </c>
      <c r="T18" s="42">
        <v>27.95</v>
      </c>
      <c r="U18" s="42">
        <v>36.13</v>
      </c>
      <c r="V18" s="135">
        <v>44.65</v>
      </c>
      <c r="X18" s="71">
        <f t="shared" si="0"/>
        <v>100</v>
      </c>
      <c r="Y18" s="71">
        <f t="shared" si="1"/>
        <v>32.0725</v>
      </c>
      <c r="Z18" s="62">
        <f>Y18*Z36</f>
        <v>33.034675</v>
      </c>
    </row>
    <row r="19" spans="1:26" ht="12.75">
      <c r="A19" s="55" t="s">
        <v>17</v>
      </c>
      <c r="B19" s="55" t="s">
        <v>17</v>
      </c>
      <c r="C19" s="14">
        <v>17</v>
      </c>
      <c r="D19" s="110" t="s">
        <v>53</v>
      </c>
      <c r="E19" s="49" t="s">
        <v>88</v>
      </c>
      <c r="F19" s="14">
        <v>522700</v>
      </c>
      <c r="G19" s="8">
        <v>226550</v>
      </c>
      <c r="H19" s="97" t="s">
        <v>130</v>
      </c>
      <c r="I19" s="8">
        <v>522700</v>
      </c>
      <c r="J19" s="14">
        <v>226550</v>
      </c>
      <c r="K19" s="41">
        <v>47.53</v>
      </c>
      <c r="L19" s="42">
        <v>46.47</v>
      </c>
      <c r="M19" s="41">
        <v>43.95</v>
      </c>
      <c r="N19" s="42">
        <v>11.18</v>
      </c>
      <c r="O19" s="41">
        <v>41.64</v>
      </c>
      <c r="P19" s="42">
        <v>43.07</v>
      </c>
      <c r="Q19" s="41">
        <v>42.59</v>
      </c>
      <c r="R19" s="42">
        <v>39.07</v>
      </c>
      <c r="S19" s="41">
        <v>45.86</v>
      </c>
      <c r="T19" s="42">
        <v>44.7</v>
      </c>
      <c r="U19" s="42">
        <v>54.77</v>
      </c>
      <c r="V19" s="135">
        <v>56.85</v>
      </c>
      <c r="X19" s="71">
        <f t="shared" si="0"/>
        <v>100</v>
      </c>
      <c r="Y19" s="71">
        <f>SUM(K19:V19)/12</f>
        <v>43.13999999999999</v>
      </c>
      <c r="Z19" s="62">
        <f>Y19*Z36</f>
        <v>44.4342</v>
      </c>
    </row>
    <row r="20" spans="1:26" ht="12.75">
      <c r="A20" s="55" t="s">
        <v>18</v>
      </c>
      <c r="B20" s="55" t="s">
        <v>18</v>
      </c>
      <c r="C20" s="14">
        <v>18</v>
      </c>
      <c r="D20" s="110" t="s">
        <v>54</v>
      </c>
      <c r="E20" s="49" t="s">
        <v>89</v>
      </c>
      <c r="F20" s="14">
        <v>525425</v>
      </c>
      <c r="G20" s="8">
        <v>224183</v>
      </c>
      <c r="H20" s="97" t="s">
        <v>89</v>
      </c>
      <c r="I20" s="8">
        <v>525425</v>
      </c>
      <c r="J20" s="14">
        <v>224183</v>
      </c>
      <c r="K20" s="41">
        <v>20</v>
      </c>
      <c r="L20" s="42">
        <v>17.12</v>
      </c>
      <c r="M20" s="41">
        <v>12.27</v>
      </c>
      <c r="N20" s="42">
        <v>32.26</v>
      </c>
      <c r="O20" s="41">
        <v>6.15</v>
      </c>
      <c r="P20" s="42">
        <v>9.27</v>
      </c>
      <c r="Q20" s="41">
        <v>9.97</v>
      </c>
      <c r="R20" s="42">
        <v>9.2</v>
      </c>
      <c r="S20" s="41">
        <v>14.83</v>
      </c>
      <c r="T20" s="42">
        <v>12.15</v>
      </c>
      <c r="U20" s="42">
        <v>19.74</v>
      </c>
      <c r="V20" s="135">
        <v>26.86</v>
      </c>
      <c r="X20" s="71">
        <f t="shared" si="0"/>
        <v>100</v>
      </c>
      <c r="Y20" s="71">
        <f>SUM(K20:V20)/12</f>
        <v>15.818333333333337</v>
      </c>
      <c r="Z20" s="62">
        <f>Y20*Z36</f>
        <v>16.292883333333336</v>
      </c>
    </row>
    <row r="21" spans="1:26" ht="12.75">
      <c r="A21" s="55" t="s">
        <v>19</v>
      </c>
      <c r="B21" s="55" t="s">
        <v>19</v>
      </c>
      <c r="C21" s="14">
        <v>19</v>
      </c>
      <c r="D21" s="110" t="s">
        <v>57</v>
      </c>
      <c r="E21" s="49" t="s">
        <v>88</v>
      </c>
      <c r="F21" s="14">
        <v>522700</v>
      </c>
      <c r="G21" s="8">
        <v>226570</v>
      </c>
      <c r="H21" s="97" t="s">
        <v>130</v>
      </c>
      <c r="I21" s="8">
        <v>522700</v>
      </c>
      <c r="J21" s="14">
        <v>226570</v>
      </c>
      <c r="K21" s="41">
        <v>39.88</v>
      </c>
      <c r="L21" s="42">
        <v>36.17</v>
      </c>
      <c r="M21" s="41">
        <v>35.49</v>
      </c>
      <c r="N21" s="42">
        <v>20.08</v>
      </c>
      <c r="O21" s="41">
        <v>32.58</v>
      </c>
      <c r="P21" s="42">
        <v>38.29</v>
      </c>
      <c r="Q21" s="41">
        <v>32.69</v>
      </c>
      <c r="R21" s="42">
        <v>32.3</v>
      </c>
      <c r="S21" s="41">
        <v>41.67</v>
      </c>
      <c r="T21" s="42">
        <v>35.98</v>
      </c>
      <c r="U21" s="42">
        <v>40.26</v>
      </c>
      <c r="V21" s="135">
        <v>45.48</v>
      </c>
      <c r="X21" s="71">
        <f t="shared" si="0"/>
        <v>100</v>
      </c>
      <c r="Y21" s="71">
        <f>SUM(K21:V21)/12</f>
        <v>35.905833333333334</v>
      </c>
      <c r="Z21" s="62">
        <f>Y21*Z36</f>
        <v>36.98300833333334</v>
      </c>
    </row>
    <row r="22" spans="1:26" ht="12.75">
      <c r="A22" s="55" t="s">
        <v>21</v>
      </c>
      <c r="B22" s="55" t="s">
        <v>21</v>
      </c>
      <c r="C22" s="14">
        <v>21</v>
      </c>
      <c r="D22" s="110" t="s">
        <v>90</v>
      </c>
      <c r="E22" s="49" t="s">
        <v>88</v>
      </c>
      <c r="F22" s="14">
        <v>523128</v>
      </c>
      <c r="G22" s="8">
        <v>225677</v>
      </c>
      <c r="H22" s="97" t="s">
        <v>130</v>
      </c>
      <c r="I22" s="8">
        <v>523128</v>
      </c>
      <c r="J22" s="14">
        <v>225677</v>
      </c>
      <c r="K22" s="41">
        <v>25.95</v>
      </c>
      <c r="L22" s="42">
        <v>26.88</v>
      </c>
      <c r="M22" s="41">
        <v>25.32</v>
      </c>
      <c r="N22" s="42">
        <v>22.96</v>
      </c>
      <c r="O22" s="41">
        <v>22.76</v>
      </c>
      <c r="P22" s="42">
        <v>22.57</v>
      </c>
      <c r="Q22" s="41">
        <v>22.26</v>
      </c>
      <c r="R22" s="42">
        <v>21.56</v>
      </c>
      <c r="S22" s="41">
        <v>26.82</v>
      </c>
      <c r="T22" s="42">
        <v>25.16</v>
      </c>
      <c r="U22" s="42">
        <v>29.88</v>
      </c>
      <c r="V22" s="135">
        <v>36.26</v>
      </c>
      <c r="X22" s="71">
        <f t="shared" si="0"/>
        <v>100</v>
      </c>
      <c r="Y22" s="71">
        <f aca="true" t="shared" si="2" ref="Y22:Y31">SUM(K22:V22)/12</f>
        <v>25.698333333333334</v>
      </c>
      <c r="Z22" s="62">
        <f>Y22*Z36</f>
        <v>26.469283333333333</v>
      </c>
    </row>
    <row r="23" spans="1:26" ht="13.5" thickBot="1">
      <c r="A23" s="56" t="s">
        <v>22</v>
      </c>
      <c r="B23" s="55" t="s">
        <v>22</v>
      </c>
      <c r="C23" s="14">
        <v>22</v>
      </c>
      <c r="D23" s="110" t="s">
        <v>55</v>
      </c>
      <c r="E23" s="49" t="s">
        <v>88</v>
      </c>
      <c r="F23" s="14">
        <v>523360</v>
      </c>
      <c r="G23" s="8">
        <v>224786</v>
      </c>
      <c r="H23" s="97" t="s">
        <v>130</v>
      </c>
      <c r="I23" s="8">
        <v>523360</v>
      </c>
      <c r="J23" s="14">
        <v>224786</v>
      </c>
      <c r="K23" s="41">
        <v>25.05</v>
      </c>
      <c r="L23" s="42">
        <v>28.4</v>
      </c>
      <c r="M23" s="41">
        <v>24.69</v>
      </c>
      <c r="N23" s="42">
        <v>35.75</v>
      </c>
      <c r="O23" s="41">
        <v>21.56</v>
      </c>
      <c r="P23" s="42">
        <v>22.78</v>
      </c>
      <c r="Q23" s="41">
        <v>17.98</v>
      </c>
      <c r="R23" s="42">
        <v>17.45</v>
      </c>
      <c r="S23" s="41">
        <v>28.33</v>
      </c>
      <c r="T23" s="42">
        <v>25.04</v>
      </c>
      <c r="U23" s="42">
        <v>30.87</v>
      </c>
      <c r="V23" s="135">
        <v>36.38</v>
      </c>
      <c r="X23" s="71">
        <f t="shared" si="0"/>
        <v>100</v>
      </c>
      <c r="Y23" s="71">
        <f t="shared" si="2"/>
        <v>26.189999999999994</v>
      </c>
      <c r="Z23" s="62">
        <f>Y23*Z36</f>
        <v>26.975699999999996</v>
      </c>
    </row>
    <row r="24" spans="1:26" ht="12.75">
      <c r="A24" s="8"/>
      <c r="B24" s="55" t="s">
        <v>116</v>
      </c>
      <c r="C24" s="14">
        <v>23</v>
      </c>
      <c r="D24" s="110" t="s">
        <v>115</v>
      </c>
      <c r="E24" s="49"/>
      <c r="F24" s="8"/>
      <c r="G24" s="8"/>
      <c r="H24" s="97" t="s">
        <v>130</v>
      </c>
      <c r="I24" s="8">
        <v>523014</v>
      </c>
      <c r="J24" s="14">
        <v>226029</v>
      </c>
      <c r="K24" s="41">
        <v>33.11</v>
      </c>
      <c r="L24" s="42">
        <v>42.88</v>
      </c>
      <c r="M24" s="41">
        <v>33.28</v>
      </c>
      <c r="N24" s="42">
        <v>27.17</v>
      </c>
      <c r="O24" s="41">
        <v>33.77</v>
      </c>
      <c r="P24" s="42">
        <v>31.09</v>
      </c>
      <c r="Q24" s="41">
        <v>22.45</v>
      </c>
      <c r="R24" s="42">
        <v>23.51</v>
      </c>
      <c r="S24" s="41">
        <v>38.58</v>
      </c>
      <c r="T24" s="42">
        <v>43.03</v>
      </c>
      <c r="U24" s="42">
        <v>42.62</v>
      </c>
      <c r="V24" s="135">
        <v>51.85</v>
      </c>
      <c r="X24" s="71">
        <f t="shared" si="0"/>
        <v>100</v>
      </c>
      <c r="Y24" s="71">
        <f t="shared" si="2"/>
        <v>35.278333333333336</v>
      </c>
      <c r="Z24" s="62">
        <f>Y24*Z36</f>
        <v>36.33668333333334</v>
      </c>
    </row>
    <row r="25" spans="1:26" ht="12.75">
      <c r="A25" s="8"/>
      <c r="B25" s="55" t="s">
        <v>117</v>
      </c>
      <c r="C25" s="14">
        <v>24</v>
      </c>
      <c r="D25" s="110" t="s">
        <v>108</v>
      </c>
      <c r="E25" s="49"/>
      <c r="F25" s="8"/>
      <c r="G25" s="8"/>
      <c r="H25" s="97" t="s">
        <v>88</v>
      </c>
      <c r="I25" s="8">
        <v>525987</v>
      </c>
      <c r="J25" s="14">
        <v>226368</v>
      </c>
      <c r="K25" s="41">
        <v>33.14</v>
      </c>
      <c r="L25" s="42">
        <v>30.96</v>
      </c>
      <c r="M25" s="41">
        <v>28.77</v>
      </c>
      <c r="N25" s="42">
        <v>16.08</v>
      </c>
      <c r="O25" s="41">
        <v>26.33</v>
      </c>
      <c r="P25" s="42">
        <v>28.7</v>
      </c>
      <c r="Q25" s="41">
        <v>29.88</v>
      </c>
      <c r="R25" s="42">
        <v>23.85</v>
      </c>
      <c r="S25" s="41">
        <v>29.74</v>
      </c>
      <c r="T25" s="42">
        <v>30.4</v>
      </c>
      <c r="U25" s="42">
        <v>26.35</v>
      </c>
      <c r="V25" s="135">
        <v>42.76</v>
      </c>
      <c r="X25" s="71">
        <f t="shared" si="0"/>
        <v>100</v>
      </c>
      <c r="Y25" s="71">
        <f t="shared" si="2"/>
        <v>28.91333333333333</v>
      </c>
      <c r="Z25" s="62">
        <f>Y25*Z36</f>
        <v>29.78073333333333</v>
      </c>
    </row>
    <row r="26" spans="1:26" ht="12.75">
      <c r="A26" s="8"/>
      <c r="B26" s="55" t="s">
        <v>118</v>
      </c>
      <c r="C26" s="14">
        <v>25</v>
      </c>
      <c r="D26" s="110" t="s">
        <v>109</v>
      </c>
      <c r="E26" s="49"/>
      <c r="F26" s="8"/>
      <c r="G26" s="8"/>
      <c r="H26" s="97" t="s">
        <v>130</v>
      </c>
      <c r="I26" s="8">
        <v>525470</v>
      </c>
      <c r="J26" s="14">
        <v>227287</v>
      </c>
      <c r="K26" s="41">
        <v>21.3</v>
      </c>
      <c r="L26" s="42">
        <v>18.97</v>
      </c>
      <c r="M26" s="41">
        <v>15.47</v>
      </c>
      <c r="N26" s="42">
        <v>16.67</v>
      </c>
      <c r="O26" s="41">
        <v>11.69</v>
      </c>
      <c r="P26" s="42">
        <v>11.13</v>
      </c>
      <c r="Q26" s="41">
        <v>10.86</v>
      </c>
      <c r="R26" s="42">
        <v>11.59</v>
      </c>
      <c r="S26" s="41">
        <v>17.12</v>
      </c>
      <c r="T26" s="42"/>
      <c r="U26" s="42">
        <v>22.99</v>
      </c>
      <c r="V26" s="135">
        <v>32.36</v>
      </c>
      <c r="X26" s="71">
        <f>SUM(100/12)*11</f>
        <v>91.66666666666667</v>
      </c>
      <c r="Y26" s="71">
        <f>SUM(K26:V26)/11</f>
        <v>17.286363636363635</v>
      </c>
      <c r="Z26" s="62">
        <f>Y26*Z36</f>
        <v>17.804954545454546</v>
      </c>
    </row>
    <row r="27" spans="1:26" ht="12.75">
      <c r="A27" s="8"/>
      <c r="B27" s="55" t="s">
        <v>119</v>
      </c>
      <c r="C27" s="14">
        <v>26</v>
      </c>
      <c r="D27" s="110" t="s">
        <v>110</v>
      </c>
      <c r="E27" s="49"/>
      <c r="F27" s="8"/>
      <c r="G27" s="8"/>
      <c r="H27" s="97" t="s">
        <v>130</v>
      </c>
      <c r="I27" s="8">
        <v>542542</v>
      </c>
      <c r="J27" s="14">
        <v>225654</v>
      </c>
      <c r="K27" s="41">
        <v>27.13</v>
      </c>
      <c r="L27" s="42">
        <v>23.9</v>
      </c>
      <c r="M27" s="41">
        <v>16.41</v>
      </c>
      <c r="N27" s="42">
        <v>13.94</v>
      </c>
      <c r="O27" s="41">
        <v>15.4</v>
      </c>
      <c r="P27" s="42">
        <v>13.97</v>
      </c>
      <c r="Q27" s="41">
        <v>15.01</v>
      </c>
      <c r="R27" s="42">
        <v>13.24</v>
      </c>
      <c r="S27" s="41">
        <v>22.35</v>
      </c>
      <c r="T27" s="42">
        <v>17.01</v>
      </c>
      <c r="U27" s="42">
        <v>28.23</v>
      </c>
      <c r="V27" s="135">
        <v>35.84</v>
      </c>
      <c r="X27" s="71">
        <f t="shared" si="0"/>
        <v>100</v>
      </c>
      <c r="Y27" s="71">
        <f t="shared" si="2"/>
        <v>20.202499999999997</v>
      </c>
      <c r="Z27" s="62">
        <f>Y27*Z36</f>
        <v>20.808574999999998</v>
      </c>
    </row>
    <row r="28" spans="2:27" ht="12.75">
      <c r="B28" s="55" t="s">
        <v>120</v>
      </c>
      <c r="C28" s="14">
        <v>27</v>
      </c>
      <c r="D28" s="110" t="s">
        <v>111</v>
      </c>
      <c r="E28" s="47"/>
      <c r="F28" s="47"/>
      <c r="G28" s="47"/>
      <c r="H28" s="97" t="s">
        <v>88</v>
      </c>
      <c r="I28" s="52">
        <v>525815</v>
      </c>
      <c r="J28" s="14">
        <v>226061</v>
      </c>
      <c r="K28" s="75">
        <v>24.65</v>
      </c>
      <c r="L28" s="62">
        <v>22.24</v>
      </c>
      <c r="M28" s="63">
        <v>15.76</v>
      </c>
      <c r="N28" s="43"/>
      <c r="O28" s="63">
        <v>13.19</v>
      </c>
      <c r="P28" s="62"/>
      <c r="Q28" s="41">
        <v>12.41</v>
      </c>
      <c r="R28" s="42">
        <v>10.82</v>
      </c>
      <c r="S28" s="63">
        <v>18.43</v>
      </c>
      <c r="T28" s="62">
        <v>15.6</v>
      </c>
      <c r="U28" s="62">
        <v>25.25</v>
      </c>
      <c r="V28" s="66">
        <v>34.48</v>
      </c>
      <c r="W28" s="47"/>
      <c r="X28" s="71">
        <f>SUM(100/12)*10</f>
        <v>83.33333333333334</v>
      </c>
      <c r="Y28" s="71">
        <f>SUM(K28:V28)/10</f>
        <v>19.282999999999998</v>
      </c>
      <c r="Z28" s="62">
        <f>Y28*Z36</f>
        <v>19.86149</v>
      </c>
      <c r="AA28" s="5"/>
    </row>
    <row r="29" spans="2:27" ht="12.75">
      <c r="B29" s="55" t="s">
        <v>121</v>
      </c>
      <c r="C29" s="14">
        <v>28</v>
      </c>
      <c r="D29" s="110" t="s">
        <v>112</v>
      </c>
      <c r="E29" s="47"/>
      <c r="F29" s="47"/>
      <c r="G29" s="47"/>
      <c r="H29" s="97" t="s">
        <v>130</v>
      </c>
      <c r="I29" s="52">
        <v>526078</v>
      </c>
      <c r="J29" s="14">
        <v>224818</v>
      </c>
      <c r="K29" s="75">
        <v>26.58</v>
      </c>
      <c r="L29" s="62">
        <v>25.29</v>
      </c>
      <c r="M29" s="63">
        <v>24.86</v>
      </c>
      <c r="N29" s="43">
        <v>19.31</v>
      </c>
      <c r="O29" s="63">
        <v>18.91</v>
      </c>
      <c r="P29" s="62">
        <v>19.09</v>
      </c>
      <c r="Q29" s="41">
        <v>19.04</v>
      </c>
      <c r="R29" s="42">
        <v>17.32</v>
      </c>
      <c r="S29" s="63">
        <v>25.72</v>
      </c>
      <c r="T29" s="62">
        <v>20.96</v>
      </c>
      <c r="U29" s="62">
        <v>28.38</v>
      </c>
      <c r="V29" s="66">
        <v>35.98</v>
      </c>
      <c r="W29" s="47"/>
      <c r="X29" s="71">
        <f t="shared" si="0"/>
        <v>100</v>
      </c>
      <c r="Y29" s="71">
        <f t="shared" si="2"/>
        <v>23.453333333333333</v>
      </c>
      <c r="Z29" s="62">
        <f>Y29*Z36</f>
        <v>24.156933333333335</v>
      </c>
      <c r="AA29" s="5"/>
    </row>
    <row r="30" spans="2:27" ht="12.75">
      <c r="B30" s="55" t="s">
        <v>122</v>
      </c>
      <c r="C30" s="14">
        <v>29</v>
      </c>
      <c r="D30" s="110" t="s">
        <v>113</v>
      </c>
      <c r="E30" s="47"/>
      <c r="F30" s="47"/>
      <c r="G30" s="47"/>
      <c r="H30" s="97" t="s">
        <v>130</v>
      </c>
      <c r="I30" s="52">
        <v>526964</v>
      </c>
      <c r="J30" s="14">
        <v>223760</v>
      </c>
      <c r="K30" s="75">
        <v>22.39</v>
      </c>
      <c r="L30" s="62">
        <v>18.6</v>
      </c>
      <c r="M30" s="63">
        <v>13.75</v>
      </c>
      <c r="N30" s="43">
        <v>13.04</v>
      </c>
      <c r="O30" s="63">
        <v>11.94</v>
      </c>
      <c r="P30" s="62">
        <v>10.24</v>
      </c>
      <c r="Q30" s="41">
        <v>11.87</v>
      </c>
      <c r="R30" s="42">
        <v>9.65</v>
      </c>
      <c r="S30" s="63">
        <v>16.79</v>
      </c>
      <c r="T30" s="62">
        <v>12.52</v>
      </c>
      <c r="U30" s="62">
        <v>21.92</v>
      </c>
      <c r="V30" s="66">
        <v>32.03</v>
      </c>
      <c r="W30" s="47"/>
      <c r="X30" s="71">
        <f t="shared" si="0"/>
        <v>100</v>
      </c>
      <c r="Y30" s="71">
        <f t="shared" si="2"/>
        <v>16.228333333333335</v>
      </c>
      <c r="Z30" s="62">
        <f>Y30*Z36</f>
        <v>16.715183333333336</v>
      </c>
      <c r="AA30" s="5"/>
    </row>
    <row r="31" spans="2:27" ht="12.75">
      <c r="B31" s="55" t="s">
        <v>123</v>
      </c>
      <c r="C31" s="14">
        <v>30</v>
      </c>
      <c r="D31" s="47" t="s">
        <v>114</v>
      </c>
      <c r="E31" s="47"/>
      <c r="F31" s="47"/>
      <c r="G31" s="47"/>
      <c r="H31" s="97" t="s">
        <v>130</v>
      </c>
      <c r="I31" s="8">
        <v>526094</v>
      </c>
      <c r="J31" s="14">
        <v>223389</v>
      </c>
      <c r="K31" s="23">
        <v>24.29</v>
      </c>
      <c r="L31" s="62">
        <v>21.9</v>
      </c>
      <c r="M31" s="63">
        <v>18.77</v>
      </c>
      <c r="N31" s="43">
        <v>16.65</v>
      </c>
      <c r="O31" s="63">
        <v>14.22</v>
      </c>
      <c r="P31" s="62">
        <v>13.68</v>
      </c>
      <c r="Q31" s="41">
        <v>12.37</v>
      </c>
      <c r="R31" s="42">
        <v>11.32</v>
      </c>
      <c r="S31" s="63">
        <v>18.24</v>
      </c>
      <c r="T31" s="62">
        <v>16.07</v>
      </c>
      <c r="U31" s="62">
        <v>23.91</v>
      </c>
      <c r="V31" s="66">
        <v>33.82</v>
      </c>
      <c r="W31" s="47"/>
      <c r="X31" s="71">
        <f t="shared" si="0"/>
        <v>100</v>
      </c>
      <c r="Y31" s="71">
        <f t="shared" si="2"/>
        <v>18.77</v>
      </c>
      <c r="Z31" s="62">
        <f>Y31*Z36</f>
        <v>19.3331</v>
      </c>
      <c r="AA31" s="5"/>
    </row>
    <row r="32" spans="1:26" ht="12.75">
      <c r="A32" s="55" t="s">
        <v>20</v>
      </c>
      <c r="B32" s="55" t="s">
        <v>20</v>
      </c>
      <c r="C32" s="14">
        <v>31</v>
      </c>
      <c r="D32" s="110" t="s">
        <v>107</v>
      </c>
      <c r="E32" s="49" t="s">
        <v>88</v>
      </c>
      <c r="F32" s="14">
        <v>522710</v>
      </c>
      <c r="G32" s="8">
        <v>226550</v>
      </c>
      <c r="H32" s="97" t="s">
        <v>130</v>
      </c>
      <c r="I32" s="8">
        <v>525160</v>
      </c>
      <c r="J32" s="14">
        <v>223069</v>
      </c>
      <c r="K32" s="41">
        <v>25.12</v>
      </c>
      <c r="L32" s="42">
        <v>23.49</v>
      </c>
      <c r="M32" s="41">
        <v>19.41</v>
      </c>
      <c r="N32" s="42">
        <v>22.74</v>
      </c>
      <c r="O32" s="41">
        <v>18.25</v>
      </c>
      <c r="P32" s="42">
        <v>18.43</v>
      </c>
      <c r="Q32" s="41">
        <v>16.49</v>
      </c>
      <c r="R32" s="42">
        <v>14.48</v>
      </c>
      <c r="S32" s="41">
        <v>24.98</v>
      </c>
      <c r="T32" s="42">
        <v>22.4</v>
      </c>
      <c r="U32" s="42">
        <v>29.42</v>
      </c>
      <c r="V32" s="135">
        <v>36.5</v>
      </c>
      <c r="X32" s="71">
        <f t="shared" si="0"/>
        <v>100</v>
      </c>
      <c r="Y32" s="71">
        <f>SUM(K32:V32)/12</f>
        <v>22.6425</v>
      </c>
      <c r="Z32" s="62">
        <f>Y32*Z36</f>
        <v>23.321775</v>
      </c>
    </row>
    <row r="33" spans="1:26" ht="12.75">
      <c r="A33" s="55" t="s">
        <v>15</v>
      </c>
      <c r="B33" s="55" t="s">
        <v>15</v>
      </c>
      <c r="C33" s="14">
        <v>32</v>
      </c>
      <c r="D33" s="132" t="s">
        <v>124</v>
      </c>
      <c r="E33" s="49" t="s">
        <v>88</v>
      </c>
      <c r="F33" s="14">
        <v>523586</v>
      </c>
      <c r="G33" s="8">
        <v>223967</v>
      </c>
      <c r="H33" s="97" t="s">
        <v>130</v>
      </c>
      <c r="I33" s="8">
        <v>522700</v>
      </c>
      <c r="J33" s="14">
        <v>226550</v>
      </c>
      <c r="K33" s="75">
        <v>59.46</v>
      </c>
      <c r="L33" s="42">
        <v>53.08</v>
      </c>
      <c r="M33" s="41">
        <v>56.27</v>
      </c>
      <c r="N33" s="42">
        <v>38.73</v>
      </c>
      <c r="O33" s="41">
        <v>45.66</v>
      </c>
      <c r="P33" s="42">
        <v>50.07</v>
      </c>
      <c r="Q33" s="41">
        <v>44.17</v>
      </c>
      <c r="R33" s="42">
        <v>45.32</v>
      </c>
      <c r="S33" s="41">
        <v>42.43</v>
      </c>
      <c r="T33" s="42">
        <v>50.98</v>
      </c>
      <c r="U33" s="42">
        <v>18.14</v>
      </c>
      <c r="V33" s="135">
        <v>64.91</v>
      </c>
      <c r="X33" s="71">
        <f>SUM(100/12)*12</f>
        <v>100</v>
      </c>
      <c r="Y33" s="71">
        <f>SUM(K33:V33)/12</f>
        <v>47.435</v>
      </c>
      <c r="Z33" s="62">
        <f>Y33*Z36</f>
        <v>48.858050000000006</v>
      </c>
    </row>
    <row r="34" spans="1:26" ht="13.5" thickBot="1">
      <c r="A34" s="55" t="s">
        <v>16</v>
      </c>
      <c r="B34" s="56" t="s">
        <v>16</v>
      </c>
      <c r="C34" s="15">
        <v>33</v>
      </c>
      <c r="D34" s="138" t="s">
        <v>125</v>
      </c>
      <c r="E34" s="50" t="s">
        <v>88</v>
      </c>
      <c r="F34" s="15">
        <v>523586</v>
      </c>
      <c r="G34" s="11">
        <v>223967</v>
      </c>
      <c r="H34" s="128" t="s">
        <v>130</v>
      </c>
      <c r="I34" s="11">
        <v>523014</v>
      </c>
      <c r="J34" s="15">
        <v>226029</v>
      </c>
      <c r="K34" s="137">
        <v>36.68</v>
      </c>
      <c r="L34" s="45">
        <v>43.67</v>
      </c>
      <c r="M34" s="44">
        <v>34.7</v>
      </c>
      <c r="N34" s="45">
        <v>38.79</v>
      </c>
      <c r="O34" s="44">
        <v>35.61</v>
      </c>
      <c r="P34" s="45">
        <v>38.56</v>
      </c>
      <c r="Q34" s="44">
        <v>26.52</v>
      </c>
      <c r="R34" s="45">
        <v>29.3</v>
      </c>
      <c r="S34" s="44">
        <v>39.55</v>
      </c>
      <c r="T34" s="45">
        <v>54.56</v>
      </c>
      <c r="U34" s="45">
        <v>37.92</v>
      </c>
      <c r="V34" s="140">
        <v>56.11</v>
      </c>
      <c r="X34" s="72">
        <f>SUM(100/12)*12</f>
        <v>100</v>
      </c>
      <c r="Y34" s="72">
        <f>SUM(K34:V34)/12</f>
        <v>39.33083333333334</v>
      </c>
      <c r="Z34" s="64">
        <f>Y34*Z36</f>
        <v>40.51075833333334</v>
      </c>
    </row>
    <row r="36" spans="26:27" ht="13.5" thickBot="1">
      <c r="Z36" s="143">
        <v>1.03</v>
      </c>
      <c r="AA36" s="99" t="s">
        <v>104</v>
      </c>
    </row>
    <row r="37" spans="3:27" ht="13.5" thickTop="1">
      <c r="C37" s="4" t="s">
        <v>59</v>
      </c>
      <c r="D37" s="2"/>
      <c r="Z37" s="47"/>
      <c r="AA37" s="99"/>
    </row>
    <row r="38" spans="3:26" ht="12.75">
      <c r="C38" s="142"/>
      <c r="D38" s="6"/>
      <c r="E38" s="6"/>
      <c r="F38" s="6"/>
      <c r="G38" s="6"/>
      <c r="H38" s="6"/>
      <c r="I38" s="6"/>
      <c r="Z38" s="47"/>
    </row>
    <row r="39" spans="3:9" ht="12.75">
      <c r="C39" s="2" t="s">
        <v>61</v>
      </c>
      <c r="D39" s="5" t="s">
        <v>103</v>
      </c>
      <c r="E39" s="5"/>
      <c r="F39" s="5"/>
      <c r="G39" s="5"/>
      <c r="H39" s="5"/>
      <c r="I39" s="5"/>
    </row>
    <row r="40" spans="3:9" ht="12.75">
      <c r="C40" s="3" t="s">
        <v>62</v>
      </c>
      <c r="D40" s="5" t="s">
        <v>64</v>
      </c>
      <c r="E40" s="5"/>
      <c r="F40" s="5"/>
      <c r="G40" s="5"/>
      <c r="H40" s="5"/>
      <c r="I40" s="5"/>
    </row>
    <row r="41" spans="3:4" ht="12.75">
      <c r="C41" s="2" t="s">
        <v>100</v>
      </c>
      <c r="D41" s="5" t="s">
        <v>101</v>
      </c>
    </row>
    <row r="42" spans="3:8" ht="12.75">
      <c r="C42" s="2" t="s">
        <v>104</v>
      </c>
      <c r="D42" s="99" t="s">
        <v>126</v>
      </c>
      <c r="E42" s="5"/>
      <c r="F42" s="5"/>
      <c r="G42" s="5"/>
      <c r="H42" s="5"/>
    </row>
    <row r="44" spans="3:26" ht="12.75">
      <c r="C44" s="52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127"/>
      <c r="R44" s="127"/>
      <c r="S44" s="77"/>
      <c r="T44" s="77"/>
      <c r="U44" s="77"/>
      <c r="V44" s="77"/>
      <c r="W44" s="77"/>
      <c r="X44" s="236"/>
      <c r="Y44" s="236"/>
      <c r="Z44" s="236"/>
    </row>
    <row r="45" spans="3:26" ht="12.75">
      <c r="C45" s="78"/>
      <c r="D45" s="79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237"/>
      <c r="Y45" s="237"/>
      <c r="Z45" s="237"/>
    </row>
    <row r="46" spans="1:26" ht="12.75">
      <c r="A46" s="4" t="s">
        <v>59</v>
      </c>
      <c r="B46" s="4"/>
      <c r="Z46" s="47"/>
    </row>
    <row r="47" spans="1:27" ht="12.75">
      <c r="A47" s="3" t="s">
        <v>60</v>
      </c>
      <c r="B47" s="142"/>
      <c r="C47" s="6"/>
      <c r="D47" s="6"/>
      <c r="E47" s="6"/>
      <c r="F47" s="6"/>
      <c r="G47" s="6"/>
      <c r="H47" s="6"/>
      <c r="I47" s="6"/>
      <c r="J47" s="6"/>
      <c r="K47" s="6"/>
      <c r="AA47" s="47"/>
    </row>
    <row r="48" spans="1:11" ht="12.75">
      <c r="A48" s="2" t="s">
        <v>61</v>
      </c>
      <c r="B48" s="2"/>
      <c r="C48" s="5"/>
      <c r="D48" s="5"/>
      <c r="E48" s="5"/>
      <c r="F48" s="5"/>
      <c r="G48" s="5"/>
      <c r="H48" s="5"/>
      <c r="I48" s="5"/>
      <c r="J48" s="5"/>
      <c r="K48" s="5"/>
    </row>
    <row r="49" spans="1:13" ht="12.75">
      <c r="A49" s="3" t="s">
        <v>62</v>
      </c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3" ht="12.75">
      <c r="A50" t="s">
        <v>100</v>
      </c>
      <c r="C50" s="5"/>
    </row>
    <row r="51" spans="1:7" ht="12.75">
      <c r="A51" s="2" t="s">
        <v>104</v>
      </c>
      <c r="B51" s="2"/>
      <c r="C51" s="234"/>
      <c r="D51" s="235"/>
      <c r="E51" s="235"/>
      <c r="F51" s="235"/>
      <c r="G51" s="235"/>
    </row>
    <row r="52" spans="3:26" ht="12.75">
      <c r="C52" s="52"/>
      <c r="D52" s="77"/>
      <c r="E52" s="80"/>
      <c r="F52" s="52"/>
      <c r="G52" s="52"/>
      <c r="H52" s="52"/>
      <c r="I52" s="52"/>
      <c r="J52" s="52"/>
      <c r="K52" s="75"/>
      <c r="L52" s="75"/>
      <c r="M52" s="75"/>
      <c r="N52" s="75"/>
      <c r="O52" s="75"/>
      <c r="P52" s="77"/>
      <c r="Q52" s="127"/>
      <c r="R52" s="127"/>
      <c r="S52" s="77"/>
      <c r="T52" s="77"/>
      <c r="U52" s="77"/>
      <c r="V52" s="77"/>
      <c r="W52" s="77"/>
      <c r="X52" s="77"/>
      <c r="Y52" s="77"/>
      <c r="Z52" s="77"/>
    </row>
    <row r="53" spans="3:26" ht="12.75">
      <c r="C53" s="52"/>
      <c r="D53" s="77"/>
      <c r="E53" s="80"/>
      <c r="F53" s="52"/>
      <c r="G53" s="52"/>
      <c r="H53" s="52"/>
      <c r="I53" s="52"/>
      <c r="J53" s="52"/>
      <c r="K53" s="75"/>
      <c r="L53" s="75"/>
      <c r="M53" s="75"/>
      <c r="N53" s="75"/>
      <c r="O53" s="75"/>
      <c r="P53" s="77"/>
      <c r="Q53" s="127"/>
      <c r="R53" s="127"/>
      <c r="S53" s="77"/>
      <c r="T53" s="77"/>
      <c r="U53" s="77"/>
      <c r="V53" s="77"/>
      <c r="W53" s="77"/>
      <c r="X53" s="77"/>
      <c r="Y53" s="77"/>
      <c r="Z53" s="77"/>
    </row>
    <row r="54" spans="3:26" ht="12.75">
      <c r="C54" s="52"/>
      <c r="D54" s="77"/>
      <c r="E54" s="80"/>
      <c r="F54" s="52"/>
      <c r="G54" s="52"/>
      <c r="H54" s="52"/>
      <c r="I54" s="52"/>
      <c r="J54" s="52"/>
      <c r="K54" s="75"/>
      <c r="L54" s="75"/>
      <c r="M54" s="75"/>
      <c r="N54" s="75"/>
      <c r="O54" s="75"/>
      <c r="P54" s="77"/>
      <c r="Q54" s="127"/>
      <c r="R54" s="127"/>
      <c r="S54" s="77"/>
      <c r="T54" s="77"/>
      <c r="U54" s="77"/>
      <c r="V54" s="77"/>
      <c r="W54" s="77"/>
      <c r="X54" s="77"/>
      <c r="Y54" s="77"/>
      <c r="Z54" s="77"/>
    </row>
  </sheetData>
  <sheetProtection/>
  <mergeCells count="8">
    <mergeCell ref="A1:V1"/>
    <mergeCell ref="X3:X4"/>
    <mergeCell ref="Y3:Y4"/>
    <mergeCell ref="Z3:Z4"/>
    <mergeCell ref="C51:G51"/>
    <mergeCell ref="X44:X45"/>
    <mergeCell ref="Y44:Y45"/>
    <mergeCell ref="Z44:Z45"/>
  </mergeCells>
  <printOptions/>
  <pageMargins left="0.7" right="0.7" top="0.75" bottom="0.75" header="0.3" footer="0.3"/>
  <pageSetup horizontalDpi="600" verticalDpi="600" orientation="portrait" paperSize="9" r:id="rId1"/>
  <ignoredErrors>
    <ignoredError sqref="Y5 Y6:Y8 Y19:Y25 Y29:Y34" formulaRange="1"/>
    <ignoredError sqref="X9:X10 X14:X16 X11:X13 X17:X28" formula="1"/>
    <ignoredError sqref="Y9:Y11 Y15:Y18 Y12:Y14 Y26:Y28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C8">
      <selection activeCell="F32" sqref="F32"/>
    </sheetView>
  </sheetViews>
  <sheetFormatPr defaultColWidth="9.140625" defaultRowHeight="12.75"/>
  <cols>
    <col min="1" max="2" width="5.57421875" style="0" hidden="1" customWidth="1"/>
    <col min="3" max="3" width="10.140625" style="2" customWidth="1"/>
    <col min="4" max="4" width="27.8515625" style="0" bestFit="1" customWidth="1"/>
    <col min="5" max="5" width="12.421875" style="0" customWidth="1"/>
    <col min="6" max="7" width="8.7109375" style="0" customWidth="1"/>
    <col min="8" max="8" width="12.421875" style="0" bestFit="1" customWidth="1"/>
    <col min="9" max="10" width="8.7109375" style="0" hidden="1" customWidth="1"/>
    <col min="24" max="24" width="10.140625" style="0" customWidth="1"/>
  </cols>
  <sheetData>
    <row r="1" spans="1:24" ht="12.75">
      <c r="A1" s="226" t="s">
        <v>106</v>
      </c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3"/>
      <c r="X1" s="3"/>
    </row>
    <row r="2" ht="13.5" thickBot="1"/>
    <row r="3" spans="24:26" ht="13.5" customHeight="1" thickBot="1">
      <c r="X3" s="229" t="s">
        <v>94</v>
      </c>
      <c r="Y3" s="225" t="s">
        <v>96</v>
      </c>
      <c r="Z3" s="232" t="s">
        <v>95</v>
      </c>
    </row>
    <row r="4" spans="1:26" s="13" customFormat="1" ht="13.5" thickBot="1">
      <c r="A4" s="82" t="s">
        <v>23</v>
      </c>
      <c r="B4" s="30" t="s">
        <v>23</v>
      </c>
      <c r="C4" s="82" t="s">
        <v>58</v>
      </c>
      <c r="D4" s="32" t="s">
        <v>24</v>
      </c>
      <c r="E4" s="31" t="s">
        <v>85</v>
      </c>
      <c r="F4" s="30" t="s">
        <v>86</v>
      </c>
      <c r="G4" s="31" t="s">
        <v>87</v>
      </c>
      <c r="H4" s="30" t="s">
        <v>85</v>
      </c>
      <c r="I4" s="31" t="s">
        <v>86</v>
      </c>
      <c r="J4" s="30" t="s">
        <v>87</v>
      </c>
      <c r="K4" s="33" t="s">
        <v>25</v>
      </c>
      <c r="L4" s="31" t="s">
        <v>26</v>
      </c>
      <c r="M4" s="30" t="s">
        <v>27</v>
      </c>
      <c r="N4" s="31" t="s">
        <v>28</v>
      </c>
      <c r="O4" s="30" t="s">
        <v>29</v>
      </c>
      <c r="P4" s="31" t="s">
        <v>30</v>
      </c>
      <c r="Q4" s="111" t="s">
        <v>31</v>
      </c>
      <c r="R4" s="112" t="s">
        <v>32</v>
      </c>
      <c r="S4" s="82" t="s">
        <v>33</v>
      </c>
      <c r="T4" s="30" t="s">
        <v>34</v>
      </c>
      <c r="U4" s="33" t="s">
        <v>35</v>
      </c>
      <c r="V4" s="33" t="s">
        <v>36</v>
      </c>
      <c r="X4" s="230"/>
      <c r="Y4" s="219"/>
      <c r="Z4" s="233"/>
    </row>
    <row r="5" spans="1:26" ht="12.75">
      <c r="A5" s="55" t="s">
        <v>0</v>
      </c>
      <c r="B5" s="20" t="s">
        <v>0</v>
      </c>
      <c r="C5" s="8">
        <v>1</v>
      </c>
      <c r="D5" s="16" t="s">
        <v>37</v>
      </c>
      <c r="E5" s="49" t="s">
        <v>88</v>
      </c>
      <c r="F5" s="14">
        <v>523771</v>
      </c>
      <c r="G5" s="8">
        <v>224090</v>
      </c>
      <c r="H5" s="97" t="s">
        <v>130</v>
      </c>
      <c r="I5" s="8">
        <v>523771</v>
      </c>
      <c r="J5" s="14">
        <v>224090</v>
      </c>
      <c r="K5" s="41">
        <v>40.14</v>
      </c>
      <c r="L5" s="51">
        <v>25.35</v>
      </c>
      <c r="M5" s="75">
        <v>32.34</v>
      </c>
      <c r="N5" s="51">
        <v>28.28</v>
      </c>
      <c r="O5" s="84">
        <v>30.37</v>
      </c>
      <c r="P5" s="85">
        <v>31.09</v>
      </c>
      <c r="Q5" s="113"/>
      <c r="R5" s="114">
        <v>32.66</v>
      </c>
      <c r="S5" s="51">
        <v>36.45</v>
      </c>
      <c r="T5" s="43">
        <v>36.16</v>
      </c>
      <c r="U5" s="41">
        <v>35.44</v>
      </c>
      <c r="V5" s="51">
        <v>29.07</v>
      </c>
      <c r="X5" s="59">
        <f>SUM(100/12)*11</f>
        <v>91.66666666666667</v>
      </c>
      <c r="Y5" s="60">
        <f>SUM(K5:V5)/11</f>
        <v>32.48636363636364</v>
      </c>
      <c r="Z5" s="67">
        <f>Y5*Z39</f>
        <v>31.186909090909094</v>
      </c>
    </row>
    <row r="6" spans="1:26" ht="12.75" hidden="1">
      <c r="A6" s="55" t="s">
        <v>92</v>
      </c>
      <c r="B6" s="14" t="s">
        <v>92</v>
      </c>
      <c r="C6" s="89"/>
      <c r="D6" s="86" t="s">
        <v>91</v>
      </c>
      <c r="E6" s="87" t="s">
        <v>88</v>
      </c>
      <c r="F6" s="88"/>
      <c r="G6" s="89"/>
      <c r="H6" s="98"/>
      <c r="I6" s="91" t="s">
        <v>60</v>
      </c>
      <c r="J6" s="90" t="s">
        <v>60</v>
      </c>
      <c r="K6" s="91" t="s">
        <v>60</v>
      </c>
      <c r="L6" s="90" t="s">
        <v>60</v>
      </c>
      <c r="M6" s="91" t="s">
        <v>60</v>
      </c>
      <c r="N6" s="90" t="s">
        <v>60</v>
      </c>
      <c r="O6" s="91" t="s">
        <v>60</v>
      </c>
      <c r="P6" s="90" t="s">
        <v>60</v>
      </c>
      <c r="Q6" s="115" t="s">
        <v>60</v>
      </c>
      <c r="R6" s="116" t="s">
        <v>60</v>
      </c>
      <c r="S6" s="90" t="s">
        <v>60</v>
      </c>
      <c r="T6" s="90" t="s">
        <v>60</v>
      </c>
      <c r="U6" s="91" t="s">
        <v>60</v>
      </c>
      <c r="V6" s="90" t="s">
        <v>60</v>
      </c>
      <c r="X6" s="107" t="s">
        <v>60</v>
      </c>
      <c r="Y6" s="90" t="s">
        <v>60</v>
      </c>
      <c r="Z6" s="108" t="s">
        <v>60</v>
      </c>
    </row>
    <row r="7" spans="1:26" ht="12.75">
      <c r="A7" s="55" t="s">
        <v>1</v>
      </c>
      <c r="B7" s="14" t="s">
        <v>1</v>
      </c>
      <c r="C7" s="8">
        <v>2</v>
      </c>
      <c r="D7" s="16" t="s">
        <v>38</v>
      </c>
      <c r="E7" s="49" t="s">
        <v>89</v>
      </c>
      <c r="F7" s="14">
        <v>524857</v>
      </c>
      <c r="G7" s="8">
        <v>222756</v>
      </c>
      <c r="H7" s="97" t="s">
        <v>130</v>
      </c>
      <c r="I7" s="8">
        <v>524857</v>
      </c>
      <c r="J7" s="14">
        <v>222756</v>
      </c>
      <c r="K7" s="41">
        <v>22.4</v>
      </c>
      <c r="L7" s="42">
        <v>21.83</v>
      </c>
      <c r="M7" s="41">
        <v>16.07</v>
      </c>
      <c r="N7" s="42">
        <v>13.64</v>
      </c>
      <c r="O7" s="41">
        <v>11.79</v>
      </c>
      <c r="P7" s="42">
        <v>11.75</v>
      </c>
      <c r="Q7" s="117"/>
      <c r="R7" s="118">
        <v>14.23</v>
      </c>
      <c r="S7" s="42">
        <v>15.82</v>
      </c>
      <c r="T7" s="42">
        <v>18.97</v>
      </c>
      <c r="U7" s="41">
        <v>19.91</v>
      </c>
      <c r="V7" s="42">
        <v>19.8</v>
      </c>
      <c r="X7" s="71">
        <f>SUM(100/12)*11</f>
        <v>91.66666666666667</v>
      </c>
      <c r="Y7" s="62">
        <f>SUM(K7:V7)/11</f>
        <v>16.92818181818182</v>
      </c>
      <c r="Z7" s="66">
        <f>Y7*Z39</f>
        <v>16.251054545454547</v>
      </c>
    </row>
    <row r="8" spans="1:26" ht="12.75">
      <c r="A8" s="55" t="s">
        <v>2</v>
      </c>
      <c r="B8" s="14" t="s">
        <v>2</v>
      </c>
      <c r="C8" s="8">
        <v>3</v>
      </c>
      <c r="D8" s="16" t="s">
        <v>39</v>
      </c>
      <c r="E8" s="49" t="s">
        <v>89</v>
      </c>
      <c r="F8" s="14">
        <v>524345</v>
      </c>
      <c r="G8" s="8">
        <v>224468</v>
      </c>
      <c r="H8" s="97" t="s">
        <v>131</v>
      </c>
      <c r="I8" s="8">
        <v>524345</v>
      </c>
      <c r="J8" s="14">
        <v>224468</v>
      </c>
      <c r="K8" s="41">
        <v>22.97</v>
      </c>
      <c r="L8" s="42">
        <v>26.82</v>
      </c>
      <c r="M8" s="41">
        <v>18.53</v>
      </c>
      <c r="N8" s="42">
        <v>17.33</v>
      </c>
      <c r="O8" s="41">
        <v>16.09</v>
      </c>
      <c r="P8" s="42">
        <v>17.94</v>
      </c>
      <c r="Q8" s="117"/>
      <c r="R8" s="118">
        <v>21.66</v>
      </c>
      <c r="S8" s="42">
        <v>20</v>
      </c>
      <c r="T8" s="42">
        <v>22.75</v>
      </c>
      <c r="U8" s="41">
        <v>28.32</v>
      </c>
      <c r="V8" s="42">
        <v>28</v>
      </c>
      <c r="X8" s="71">
        <f>SUM(100/12)*11</f>
        <v>91.66666666666667</v>
      </c>
      <c r="Y8" s="62">
        <f>SUM(K8:V8)/11</f>
        <v>21.855454545454545</v>
      </c>
      <c r="Z8" s="66">
        <f>Y8*Z39</f>
        <v>20.981236363636363</v>
      </c>
    </row>
    <row r="9" spans="1:26" ht="12.75">
      <c r="A9" s="55" t="s">
        <v>3</v>
      </c>
      <c r="B9" s="14" t="s">
        <v>3</v>
      </c>
      <c r="C9" s="8">
        <v>4</v>
      </c>
      <c r="D9" s="16" t="s">
        <v>40</v>
      </c>
      <c r="E9" s="49" t="s">
        <v>88</v>
      </c>
      <c r="F9" s="14">
        <v>525373</v>
      </c>
      <c r="G9" s="8">
        <v>226985</v>
      </c>
      <c r="H9" s="97" t="s">
        <v>88</v>
      </c>
      <c r="I9" s="8">
        <v>525373</v>
      </c>
      <c r="J9" s="14">
        <v>226985</v>
      </c>
      <c r="K9" s="41">
        <v>23.79</v>
      </c>
      <c r="L9" s="42">
        <v>24.13</v>
      </c>
      <c r="M9" s="41">
        <v>18.94</v>
      </c>
      <c r="N9" s="42">
        <v>18.14</v>
      </c>
      <c r="O9" s="41">
        <v>16.32</v>
      </c>
      <c r="P9" s="42">
        <v>13.99</v>
      </c>
      <c r="Q9" s="117"/>
      <c r="R9" s="118">
        <v>15.98</v>
      </c>
      <c r="S9" s="42">
        <v>20.93</v>
      </c>
      <c r="T9" s="42">
        <v>26.88</v>
      </c>
      <c r="U9" s="41">
        <v>22.64</v>
      </c>
      <c r="V9" s="42">
        <v>21.39</v>
      </c>
      <c r="X9" s="71">
        <f>SUM(100/12)*11</f>
        <v>91.66666666666667</v>
      </c>
      <c r="Y9" s="62">
        <f>SUM(K9:V9)/11</f>
        <v>20.284545454545455</v>
      </c>
      <c r="Z9" s="66">
        <f>Y9*Z39</f>
        <v>19.473163636363637</v>
      </c>
    </row>
    <row r="10" spans="1:26" ht="12.75">
      <c r="A10" s="55" t="s">
        <v>4</v>
      </c>
      <c r="B10" s="14" t="s">
        <v>4</v>
      </c>
      <c r="C10" s="8">
        <v>5</v>
      </c>
      <c r="D10" s="16" t="s">
        <v>41</v>
      </c>
      <c r="E10" s="49" t="s">
        <v>89</v>
      </c>
      <c r="F10" s="14">
        <v>525373</v>
      </c>
      <c r="G10" s="8">
        <v>226985</v>
      </c>
      <c r="H10" s="97" t="s">
        <v>89</v>
      </c>
      <c r="I10" s="8">
        <v>525373</v>
      </c>
      <c r="J10" s="14">
        <v>226985</v>
      </c>
      <c r="K10" s="41">
        <v>16.97</v>
      </c>
      <c r="L10" s="42">
        <v>18.2</v>
      </c>
      <c r="M10" s="41">
        <v>12.32</v>
      </c>
      <c r="N10" s="42">
        <v>11.58</v>
      </c>
      <c r="O10" s="41">
        <v>8.12</v>
      </c>
      <c r="P10" s="42"/>
      <c r="Q10" s="117"/>
      <c r="R10" s="118">
        <v>11.85</v>
      </c>
      <c r="S10" s="42">
        <v>12.54</v>
      </c>
      <c r="T10" s="42">
        <v>13.16</v>
      </c>
      <c r="U10" s="41">
        <v>18.66</v>
      </c>
      <c r="V10" s="42">
        <v>21.24</v>
      </c>
      <c r="X10" s="71">
        <f>SUM(100/12)*10</f>
        <v>83.33333333333334</v>
      </c>
      <c r="Y10" s="62">
        <f>SUM(K10:V10)/10</f>
        <v>14.463999999999999</v>
      </c>
      <c r="Z10" s="66">
        <f>Y10*Z39</f>
        <v>13.885439999999997</v>
      </c>
    </row>
    <row r="11" spans="1:26" ht="12.75">
      <c r="A11" s="55" t="s">
        <v>5</v>
      </c>
      <c r="B11" s="14" t="s">
        <v>5</v>
      </c>
      <c r="C11" s="8">
        <v>6</v>
      </c>
      <c r="D11" s="16" t="s">
        <v>42</v>
      </c>
      <c r="E11" s="49" t="s">
        <v>89</v>
      </c>
      <c r="F11" s="14">
        <v>523845</v>
      </c>
      <c r="G11" s="8">
        <v>225386</v>
      </c>
      <c r="H11" s="97" t="s">
        <v>130</v>
      </c>
      <c r="I11" s="8">
        <v>523845</v>
      </c>
      <c r="J11" s="14">
        <v>225386</v>
      </c>
      <c r="K11" s="41">
        <v>21.65</v>
      </c>
      <c r="L11" s="42">
        <v>24.66</v>
      </c>
      <c r="M11" s="41">
        <v>18.67</v>
      </c>
      <c r="N11" s="42">
        <v>13.97</v>
      </c>
      <c r="O11" s="41">
        <v>11.33</v>
      </c>
      <c r="P11" s="42">
        <v>12.96</v>
      </c>
      <c r="Q11" s="117"/>
      <c r="R11" s="118">
        <v>15.77</v>
      </c>
      <c r="S11" s="42">
        <v>16.26</v>
      </c>
      <c r="T11" s="42">
        <v>20.71</v>
      </c>
      <c r="U11" s="41">
        <v>23.75</v>
      </c>
      <c r="V11" s="42">
        <v>25.76</v>
      </c>
      <c r="X11" s="71">
        <f>SUM(100/12)*11</f>
        <v>91.66666666666667</v>
      </c>
      <c r="Y11" s="62">
        <f>SUM(K11:V11)/11</f>
        <v>18.680909090909093</v>
      </c>
      <c r="Z11" s="66">
        <f>Y11*Z39</f>
        <v>17.93367272727273</v>
      </c>
    </row>
    <row r="12" spans="1:26" ht="12.75">
      <c r="A12" s="55" t="s">
        <v>6</v>
      </c>
      <c r="B12" s="14" t="s">
        <v>6</v>
      </c>
      <c r="C12" s="8">
        <v>7</v>
      </c>
      <c r="D12" s="16" t="s">
        <v>43</v>
      </c>
      <c r="E12" s="49" t="s">
        <v>88</v>
      </c>
      <c r="F12" s="14">
        <v>523278</v>
      </c>
      <c r="G12" s="8">
        <v>225479</v>
      </c>
      <c r="H12" s="97" t="s">
        <v>130</v>
      </c>
      <c r="I12" s="8">
        <v>523278</v>
      </c>
      <c r="J12" s="14">
        <v>225479</v>
      </c>
      <c r="K12" s="41">
        <v>33.08</v>
      </c>
      <c r="L12" s="42">
        <v>40.01</v>
      </c>
      <c r="M12" s="41">
        <v>26.75</v>
      </c>
      <c r="N12" s="42">
        <v>31.63</v>
      </c>
      <c r="O12" s="41">
        <v>22.06</v>
      </c>
      <c r="P12" s="42"/>
      <c r="Q12" s="117"/>
      <c r="R12" s="118">
        <v>29.21</v>
      </c>
      <c r="S12" s="42">
        <v>33.83</v>
      </c>
      <c r="T12" s="42">
        <v>38.87</v>
      </c>
      <c r="U12" s="41"/>
      <c r="V12" s="42">
        <v>34.4</v>
      </c>
      <c r="X12" s="71">
        <f>SUM(100/12)*9</f>
        <v>75</v>
      </c>
      <c r="Y12" s="62">
        <f>SUM(K12:V12)/9</f>
        <v>32.20444444444444</v>
      </c>
      <c r="Z12" s="66">
        <f>Y12*Z39</f>
        <v>30.91626666666666</v>
      </c>
    </row>
    <row r="13" spans="1:26" ht="12.75" hidden="1">
      <c r="A13" s="55" t="s">
        <v>7</v>
      </c>
      <c r="B13" s="14" t="s">
        <v>7</v>
      </c>
      <c r="C13" s="89"/>
      <c r="D13" s="86" t="s">
        <v>65</v>
      </c>
      <c r="E13" s="87"/>
      <c r="F13" s="88"/>
      <c r="G13" s="89"/>
      <c r="H13" s="98"/>
      <c r="I13" s="91" t="s">
        <v>60</v>
      </c>
      <c r="J13" s="90" t="s">
        <v>60</v>
      </c>
      <c r="K13" s="91" t="s">
        <v>60</v>
      </c>
      <c r="L13" s="90" t="s">
        <v>60</v>
      </c>
      <c r="M13" s="91" t="s">
        <v>60</v>
      </c>
      <c r="N13" s="90" t="s">
        <v>60</v>
      </c>
      <c r="O13" s="91" t="s">
        <v>60</v>
      </c>
      <c r="P13" s="90" t="s">
        <v>60</v>
      </c>
      <c r="Q13" s="115" t="s">
        <v>60</v>
      </c>
      <c r="R13" s="116" t="s">
        <v>60</v>
      </c>
      <c r="S13" s="90" t="s">
        <v>60</v>
      </c>
      <c r="T13" s="90" t="s">
        <v>60</v>
      </c>
      <c r="U13" s="91" t="s">
        <v>60</v>
      </c>
      <c r="V13" s="90" t="s">
        <v>60</v>
      </c>
      <c r="X13" s="107" t="s">
        <v>60</v>
      </c>
      <c r="Y13" s="90" t="s">
        <v>60</v>
      </c>
      <c r="Z13" s="108" t="s">
        <v>60</v>
      </c>
    </row>
    <row r="14" spans="1:26" ht="12.75">
      <c r="A14" s="55" t="s">
        <v>8</v>
      </c>
      <c r="B14" s="14" t="s">
        <v>8</v>
      </c>
      <c r="C14" s="8">
        <v>8</v>
      </c>
      <c r="D14" s="16" t="s">
        <v>44</v>
      </c>
      <c r="E14" s="49" t="s">
        <v>89</v>
      </c>
      <c r="F14" s="14">
        <v>522259</v>
      </c>
      <c r="G14" s="8">
        <v>226001</v>
      </c>
      <c r="H14" s="97" t="s">
        <v>131</v>
      </c>
      <c r="I14" s="8">
        <v>522259</v>
      </c>
      <c r="J14" s="14">
        <v>226001</v>
      </c>
      <c r="K14" s="41">
        <v>24.14</v>
      </c>
      <c r="L14" s="42">
        <v>26.62</v>
      </c>
      <c r="M14" s="41">
        <v>19.84</v>
      </c>
      <c r="N14" s="42">
        <v>17.96</v>
      </c>
      <c r="O14" s="41">
        <v>14.76</v>
      </c>
      <c r="P14" s="42">
        <v>15.42</v>
      </c>
      <c r="Q14" s="117"/>
      <c r="R14" s="118">
        <v>18.74</v>
      </c>
      <c r="S14" s="42"/>
      <c r="T14" s="42">
        <v>23.2</v>
      </c>
      <c r="U14" s="41">
        <v>24.46</v>
      </c>
      <c r="V14" s="42">
        <v>22.87</v>
      </c>
      <c r="X14" s="71">
        <f>SUM(100/12)*10</f>
        <v>83.33333333333334</v>
      </c>
      <c r="Y14" s="62">
        <f>SUM(K14:V14)/10</f>
        <v>20.801000000000002</v>
      </c>
      <c r="Z14" s="66">
        <f>Y14*Z39</f>
        <v>19.968960000000003</v>
      </c>
    </row>
    <row r="15" spans="1:26" ht="12.75">
      <c r="A15" s="55" t="s">
        <v>9</v>
      </c>
      <c r="B15" s="14" t="s">
        <v>9</v>
      </c>
      <c r="C15" s="8">
        <v>9</v>
      </c>
      <c r="D15" s="16" t="s">
        <v>45</v>
      </c>
      <c r="E15" s="49" t="s">
        <v>88</v>
      </c>
      <c r="F15" s="14">
        <v>526652</v>
      </c>
      <c r="G15" s="8">
        <v>223438</v>
      </c>
      <c r="H15" s="97" t="s">
        <v>88</v>
      </c>
      <c r="I15" s="8">
        <v>526652</v>
      </c>
      <c r="J15" s="14">
        <v>223438</v>
      </c>
      <c r="K15" s="41">
        <v>28.45</v>
      </c>
      <c r="L15" s="42">
        <v>29.2</v>
      </c>
      <c r="M15" s="41">
        <v>24.05</v>
      </c>
      <c r="N15" s="42">
        <v>22.27</v>
      </c>
      <c r="O15" s="41">
        <v>21.21</v>
      </c>
      <c r="P15" s="42">
        <v>22.3</v>
      </c>
      <c r="Q15" s="117"/>
      <c r="R15" s="118">
        <v>22.74</v>
      </c>
      <c r="S15" s="42">
        <v>29.81</v>
      </c>
      <c r="T15" s="42">
        <v>27.84</v>
      </c>
      <c r="U15" s="41">
        <v>27.76</v>
      </c>
      <c r="V15" s="42">
        <v>24.53</v>
      </c>
      <c r="X15" s="71">
        <f aca="true" t="shared" si="0" ref="X15:X20">SUM(100/12)*11</f>
        <v>91.66666666666667</v>
      </c>
      <c r="Y15" s="62">
        <f aca="true" t="shared" si="1" ref="Y15:Y20">SUM(K15:V15)/11</f>
        <v>25.469090909090912</v>
      </c>
      <c r="Z15" s="66">
        <f>Y15*Z39</f>
        <v>24.450327272727275</v>
      </c>
    </row>
    <row r="16" spans="1:26" ht="12.75">
      <c r="A16" s="55" t="s">
        <v>10</v>
      </c>
      <c r="B16" s="14" t="s">
        <v>10</v>
      </c>
      <c r="C16" s="8">
        <v>10</v>
      </c>
      <c r="D16" s="16" t="s">
        <v>46</v>
      </c>
      <c r="E16" s="49" t="s">
        <v>88</v>
      </c>
      <c r="F16" s="14">
        <v>522075</v>
      </c>
      <c r="G16" s="8">
        <v>225568</v>
      </c>
      <c r="H16" s="97" t="s">
        <v>130</v>
      </c>
      <c r="I16" s="8">
        <v>522075</v>
      </c>
      <c r="J16" s="14">
        <v>225568</v>
      </c>
      <c r="K16" s="41">
        <v>33.76</v>
      </c>
      <c r="L16" s="42">
        <v>37.33</v>
      </c>
      <c r="M16" s="41">
        <v>25.28</v>
      </c>
      <c r="N16" s="42">
        <v>23.71</v>
      </c>
      <c r="O16" s="41">
        <v>22.15</v>
      </c>
      <c r="P16" s="42">
        <v>24.19</v>
      </c>
      <c r="Q16" s="117"/>
      <c r="R16" s="118">
        <v>25.02</v>
      </c>
      <c r="S16" s="42">
        <v>26.01</v>
      </c>
      <c r="T16" s="42">
        <v>24.65</v>
      </c>
      <c r="U16" s="41">
        <v>31.91</v>
      </c>
      <c r="V16" s="42">
        <v>29.2</v>
      </c>
      <c r="X16" s="71">
        <f t="shared" si="0"/>
        <v>91.66666666666667</v>
      </c>
      <c r="Y16" s="62">
        <f t="shared" si="1"/>
        <v>27.564545454545456</v>
      </c>
      <c r="Z16" s="66">
        <f>Y16*Z39</f>
        <v>26.461963636363638</v>
      </c>
    </row>
    <row r="17" spans="1:26" ht="12.75">
      <c r="A17" s="55" t="s">
        <v>11</v>
      </c>
      <c r="B17" s="14" t="s">
        <v>11</v>
      </c>
      <c r="C17" s="8">
        <v>11</v>
      </c>
      <c r="D17" s="16" t="s">
        <v>47</v>
      </c>
      <c r="E17" s="49" t="s">
        <v>88</v>
      </c>
      <c r="F17" s="14">
        <v>522126</v>
      </c>
      <c r="G17" s="8">
        <v>224862</v>
      </c>
      <c r="H17" s="97" t="s">
        <v>131</v>
      </c>
      <c r="I17" s="8">
        <v>522126</v>
      </c>
      <c r="J17" s="14">
        <v>224862</v>
      </c>
      <c r="K17" s="41">
        <v>24.9</v>
      </c>
      <c r="L17" s="42">
        <v>26.17</v>
      </c>
      <c r="M17" s="41">
        <v>18.01</v>
      </c>
      <c r="N17" s="42">
        <v>18.66</v>
      </c>
      <c r="O17" s="41">
        <v>17.95</v>
      </c>
      <c r="P17" s="24">
        <v>15.9</v>
      </c>
      <c r="Q17" s="117"/>
      <c r="R17" s="118">
        <v>17.69</v>
      </c>
      <c r="S17" s="42">
        <v>19.48</v>
      </c>
      <c r="T17" s="42">
        <v>23.13</v>
      </c>
      <c r="U17" s="41">
        <v>25.64</v>
      </c>
      <c r="V17" s="42">
        <v>24.23</v>
      </c>
      <c r="X17" s="71">
        <f t="shared" si="0"/>
        <v>91.66666666666667</v>
      </c>
      <c r="Y17" s="62">
        <f t="shared" si="1"/>
        <v>21.069090909090907</v>
      </c>
      <c r="Z17" s="66">
        <f>Y17*Z39</f>
        <v>20.22632727272727</v>
      </c>
    </row>
    <row r="18" spans="1:30" ht="12.75">
      <c r="A18" s="55" t="s">
        <v>12</v>
      </c>
      <c r="B18" s="14" t="s">
        <v>12</v>
      </c>
      <c r="C18" s="8">
        <v>12</v>
      </c>
      <c r="D18" s="16" t="s">
        <v>48</v>
      </c>
      <c r="E18" s="49" t="s">
        <v>88</v>
      </c>
      <c r="F18" s="14">
        <v>522955</v>
      </c>
      <c r="G18" s="8">
        <v>223335</v>
      </c>
      <c r="H18" s="97" t="s">
        <v>131</v>
      </c>
      <c r="I18" s="8">
        <v>522955</v>
      </c>
      <c r="J18" s="14">
        <v>223335</v>
      </c>
      <c r="K18" s="41">
        <v>18.34</v>
      </c>
      <c r="L18" s="42">
        <v>21.43</v>
      </c>
      <c r="M18" s="41">
        <v>18.01</v>
      </c>
      <c r="N18" s="42">
        <v>12.74</v>
      </c>
      <c r="O18" s="41">
        <v>10.17</v>
      </c>
      <c r="P18" s="42">
        <v>13.77</v>
      </c>
      <c r="Q18" s="117"/>
      <c r="R18" s="118">
        <v>14.1</v>
      </c>
      <c r="S18" s="42">
        <v>19.7</v>
      </c>
      <c r="T18" s="42">
        <v>27.34</v>
      </c>
      <c r="U18" s="41">
        <v>17.29</v>
      </c>
      <c r="V18" s="42">
        <v>13.15</v>
      </c>
      <c r="X18" s="71">
        <f t="shared" si="0"/>
        <v>91.66666666666667</v>
      </c>
      <c r="Y18" s="62">
        <f t="shared" si="1"/>
        <v>16.91272727272727</v>
      </c>
      <c r="Z18" s="66">
        <f>Y18*Z39</f>
        <v>16.236218181818177</v>
      </c>
      <c r="AD18" s="13"/>
    </row>
    <row r="19" spans="1:26" ht="12.75">
      <c r="A19" s="55" t="s">
        <v>13</v>
      </c>
      <c r="B19" s="14" t="s">
        <v>13</v>
      </c>
      <c r="C19" s="8">
        <v>13</v>
      </c>
      <c r="D19" s="16" t="s">
        <v>49</v>
      </c>
      <c r="E19" s="49" t="s">
        <v>88</v>
      </c>
      <c r="F19" s="14">
        <v>523070</v>
      </c>
      <c r="G19" s="8">
        <v>226070</v>
      </c>
      <c r="H19" s="97" t="s">
        <v>131</v>
      </c>
      <c r="I19" s="8">
        <v>523070</v>
      </c>
      <c r="J19" s="14">
        <v>226070</v>
      </c>
      <c r="K19" s="41">
        <v>28.14</v>
      </c>
      <c r="L19" s="42">
        <v>28.58</v>
      </c>
      <c r="M19" s="41">
        <v>19.47</v>
      </c>
      <c r="N19" s="42">
        <v>17.08</v>
      </c>
      <c r="O19" s="41">
        <v>18.26</v>
      </c>
      <c r="P19" s="42">
        <v>16.09</v>
      </c>
      <c r="Q19" s="117"/>
      <c r="R19" s="118">
        <v>21.47</v>
      </c>
      <c r="S19" s="42">
        <v>21.42</v>
      </c>
      <c r="T19" s="42">
        <v>22.68</v>
      </c>
      <c r="U19" s="41">
        <v>28.5</v>
      </c>
      <c r="V19" s="42">
        <v>28.05</v>
      </c>
      <c r="X19" s="71">
        <f t="shared" si="0"/>
        <v>91.66666666666667</v>
      </c>
      <c r="Y19" s="62">
        <f t="shared" si="1"/>
        <v>22.703636363636363</v>
      </c>
      <c r="Z19" s="66">
        <f>Y19*Z39</f>
        <v>21.79549090909091</v>
      </c>
    </row>
    <row r="20" spans="1:26" ht="12.75">
      <c r="A20" s="55" t="s">
        <v>14</v>
      </c>
      <c r="B20" s="14" t="s">
        <v>14</v>
      </c>
      <c r="C20" s="8">
        <v>14</v>
      </c>
      <c r="D20" s="16" t="s">
        <v>133</v>
      </c>
      <c r="E20" s="49" t="s">
        <v>88</v>
      </c>
      <c r="F20" s="14">
        <v>523586</v>
      </c>
      <c r="G20" s="8">
        <v>223967</v>
      </c>
      <c r="H20" s="97" t="s">
        <v>88</v>
      </c>
      <c r="I20" s="8">
        <v>523586</v>
      </c>
      <c r="J20" s="14">
        <v>223967</v>
      </c>
      <c r="K20" s="41">
        <v>37.68</v>
      </c>
      <c r="L20" s="42">
        <v>34.81</v>
      </c>
      <c r="M20" s="41">
        <v>31.25</v>
      </c>
      <c r="N20" s="42">
        <v>23.69</v>
      </c>
      <c r="O20" s="41">
        <v>23.45</v>
      </c>
      <c r="P20" s="42">
        <v>23.64</v>
      </c>
      <c r="Q20" s="117"/>
      <c r="R20" s="118">
        <v>26.15</v>
      </c>
      <c r="S20" s="42">
        <v>29.27</v>
      </c>
      <c r="T20" s="42">
        <v>40.39</v>
      </c>
      <c r="U20" s="41">
        <v>35</v>
      </c>
      <c r="V20" s="42">
        <v>38.56</v>
      </c>
      <c r="X20" s="71">
        <f t="shared" si="0"/>
        <v>91.66666666666667</v>
      </c>
      <c r="Y20" s="62">
        <f t="shared" si="1"/>
        <v>31.262727272727272</v>
      </c>
      <c r="Z20" s="66">
        <f>Y20*Z39</f>
        <v>30.01221818181818</v>
      </c>
    </row>
    <row r="21" spans="1:26" ht="12.75" hidden="1">
      <c r="A21" s="55"/>
      <c r="B21" s="14" t="s">
        <v>15</v>
      </c>
      <c r="C21" s="8">
        <v>15</v>
      </c>
      <c r="D21" s="16" t="s">
        <v>51</v>
      </c>
      <c r="E21" s="49"/>
      <c r="F21" s="14"/>
      <c r="G21" s="8"/>
      <c r="H21" s="97" t="s">
        <v>88</v>
      </c>
      <c r="I21" s="8">
        <v>523586</v>
      </c>
      <c r="J21" s="14">
        <v>223967</v>
      </c>
      <c r="K21" s="41">
        <v>33.42</v>
      </c>
      <c r="L21" s="101" t="s">
        <v>60</v>
      </c>
      <c r="M21" s="101" t="s">
        <v>60</v>
      </c>
      <c r="N21" s="101" t="s">
        <v>60</v>
      </c>
      <c r="O21" s="101" t="s">
        <v>60</v>
      </c>
      <c r="P21" s="101" t="s">
        <v>60</v>
      </c>
      <c r="Q21" s="119" t="s">
        <v>60</v>
      </c>
      <c r="R21" s="120" t="s">
        <v>60</v>
      </c>
      <c r="S21" s="101" t="s">
        <v>60</v>
      </c>
      <c r="T21" s="101" t="s">
        <v>60</v>
      </c>
      <c r="U21" s="106" t="s">
        <v>60</v>
      </c>
      <c r="V21" s="101" t="s">
        <v>60</v>
      </c>
      <c r="X21" s="109">
        <f>SUM(100/12)*1</f>
        <v>8.333333333333334</v>
      </c>
      <c r="Y21" s="103">
        <f>SUM(K21:V21)/1</f>
        <v>33.42</v>
      </c>
      <c r="Z21" s="66">
        <f>Y21*Z39</f>
        <v>32.0832</v>
      </c>
    </row>
    <row r="22" spans="1:26" ht="12.75" customHeight="1" hidden="1">
      <c r="A22" s="55"/>
      <c r="B22" s="14" t="s">
        <v>16</v>
      </c>
      <c r="C22" s="8">
        <v>16</v>
      </c>
      <c r="D22" s="16" t="s">
        <v>52</v>
      </c>
      <c r="E22" s="49"/>
      <c r="F22" s="14"/>
      <c r="G22" s="8"/>
      <c r="H22" s="97" t="s">
        <v>88</v>
      </c>
      <c r="I22" s="8">
        <v>523586</v>
      </c>
      <c r="J22" s="14">
        <v>223967</v>
      </c>
      <c r="K22" s="41">
        <v>35.78</v>
      </c>
      <c r="L22" s="101" t="s">
        <v>60</v>
      </c>
      <c r="M22" s="101" t="s">
        <v>60</v>
      </c>
      <c r="N22" s="101" t="s">
        <v>60</v>
      </c>
      <c r="O22" s="101" t="s">
        <v>60</v>
      </c>
      <c r="P22" s="101" t="s">
        <v>60</v>
      </c>
      <c r="Q22" s="119" t="s">
        <v>60</v>
      </c>
      <c r="R22" s="120" t="s">
        <v>60</v>
      </c>
      <c r="S22" s="101" t="s">
        <v>60</v>
      </c>
      <c r="T22" s="101" t="s">
        <v>60</v>
      </c>
      <c r="U22" s="106" t="s">
        <v>60</v>
      </c>
      <c r="V22" s="101" t="s">
        <v>60</v>
      </c>
      <c r="X22" s="109">
        <f>SUM(100/12)*1</f>
        <v>8.333333333333334</v>
      </c>
      <c r="Y22" s="103">
        <f>SUM(K22:V22)/1</f>
        <v>35.78</v>
      </c>
      <c r="Z22" s="66">
        <f>Y22*Z39</f>
        <v>34.3488</v>
      </c>
    </row>
    <row r="23" spans="1:26" ht="12.75">
      <c r="A23" s="55" t="s">
        <v>15</v>
      </c>
      <c r="B23" s="14" t="s">
        <v>15</v>
      </c>
      <c r="C23" s="8">
        <v>15</v>
      </c>
      <c r="D23" s="95" t="s">
        <v>124</v>
      </c>
      <c r="E23" s="49" t="s">
        <v>88</v>
      </c>
      <c r="F23" s="14">
        <v>523586</v>
      </c>
      <c r="G23" s="8">
        <v>223967</v>
      </c>
      <c r="H23" s="97" t="s">
        <v>130</v>
      </c>
      <c r="I23" s="8">
        <v>522700</v>
      </c>
      <c r="J23" s="14">
        <v>226550</v>
      </c>
      <c r="K23" s="102" t="s">
        <v>60</v>
      </c>
      <c r="L23" s="42">
        <v>43.28</v>
      </c>
      <c r="M23" s="41">
        <v>37.53</v>
      </c>
      <c r="N23" s="42">
        <v>54.75</v>
      </c>
      <c r="O23" s="41">
        <v>40.68</v>
      </c>
      <c r="P23" s="42">
        <v>47.06</v>
      </c>
      <c r="Q23" s="117"/>
      <c r="R23" s="118"/>
      <c r="S23" s="42">
        <v>54.56</v>
      </c>
      <c r="T23" s="42">
        <v>60.31</v>
      </c>
      <c r="U23" s="41">
        <v>59.64</v>
      </c>
      <c r="V23" s="42">
        <v>53.34</v>
      </c>
      <c r="X23" s="71">
        <f>SUM(100/12)*9</f>
        <v>75</v>
      </c>
      <c r="Y23" s="62">
        <f>SUM(K23:V23)/9</f>
        <v>50.12777777777777</v>
      </c>
      <c r="Z23" s="66">
        <f>Y23*Z39</f>
        <v>48.12266666666666</v>
      </c>
    </row>
    <row r="24" spans="1:26" ht="12.75">
      <c r="A24" s="55" t="s">
        <v>16</v>
      </c>
      <c r="B24" s="14" t="s">
        <v>16</v>
      </c>
      <c r="C24" s="8">
        <v>16</v>
      </c>
      <c r="D24" s="95" t="s">
        <v>125</v>
      </c>
      <c r="E24" s="49" t="s">
        <v>88</v>
      </c>
      <c r="F24" s="14">
        <v>523586</v>
      </c>
      <c r="G24" s="8">
        <v>223967</v>
      </c>
      <c r="H24" s="97" t="s">
        <v>130</v>
      </c>
      <c r="I24" s="8">
        <v>523014</v>
      </c>
      <c r="J24" s="14">
        <v>226029</v>
      </c>
      <c r="K24" s="102" t="s">
        <v>60</v>
      </c>
      <c r="L24" s="42">
        <v>60.27</v>
      </c>
      <c r="M24" s="41">
        <v>48.06</v>
      </c>
      <c r="N24" s="42">
        <v>42.93</v>
      </c>
      <c r="O24" s="41">
        <v>30.7</v>
      </c>
      <c r="P24" s="42">
        <v>31.66</v>
      </c>
      <c r="Q24" s="117"/>
      <c r="R24" s="118">
        <v>28.34</v>
      </c>
      <c r="S24" s="42">
        <v>45.41</v>
      </c>
      <c r="T24" s="42">
        <v>59.15</v>
      </c>
      <c r="U24" s="41">
        <v>32.89</v>
      </c>
      <c r="V24" s="42">
        <v>33.95</v>
      </c>
      <c r="X24" s="71">
        <f>SUM(100/12)*10</f>
        <v>83.33333333333334</v>
      </c>
      <c r="Y24" s="62">
        <f>SUM(K24:V24)/10</f>
        <v>41.336</v>
      </c>
      <c r="Z24" s="66">
        <f>Y24*Z39</f>
        <v>39.682559999999995</v>
      </c>
    </row>
    <row r="25" spans="1:26" ht="12.75">
      <c r="A25" s="55" t="s">
        <v>17</v>
      </c>
      <c r="B25" s="14" t="s">
        <v>17</v>
      </c>
      <c r="C25" s="8">
        <v>17</v>
      </c>
      <c r="D25" s="16" t="s">
        <v>53</v>
      </c>
      <c r="E25" s="49" t="s">
        <v>88</v>
      </c>
      <c r="F25" s="14">
        <v>522700</v>
      </c>
      <c r="G25" s="8">
        <v>226550</v>
      </c>
      <c r="H25" s="97" t="s">
        <v>130</v>
      </c>
      <c r="I25" s="8">
        <v>522700</v>
      </c>
      <c r="J25" s="14">
        <v>226550</v>
      </c>
      <c r="K25" s="41">
        <v>52.28</v>
      </c>
      <c r="L25" s="42">
        <v>54.37</v>
      </c>
      <c r="M25" s="41">
        <v>41.9</v>
      </c>
      <c r="N25" s="42">
        <v>44.42</v>
      </c>
      <c r="O25" s="41">
        <v>44.66</v>
      </c>
      <c r="P25" s="42">
        <v>47.14</v>
      </c>
      <c r="Q25" s="117"/>
      <c r="R25" s="118">
        <v>51.23</v>
      </c>
      <c r="S25" s="42">
        <v>53.5</v>
      </c>
      <c r="T25" s="42">
        <v>48.66</v>
      </c>
      <c r="U25" s="41">
        <v>55.37</v>
      </c>
      <c r="V25" s="42">
        <v>43.69</v>
      </c>
      <c r="X25" s="71">
        <f>SUM(100/12)*11</f>
        <v>91.66666666666667</v>
      </c>
      <c r="Y25" s="62">
        <f>SUM(K25:V25)/11</f>
        <v>48.83818181818182</v>
      </c>
      <c r="Z25" s="66">
        <f>Y25*Z39</f>
        <v>46.88465454545455</v>
      </c>
    </row>
    <row r="26" spans="1:26" ht="12.75">
      <c r="A26" s="55" t="s">
        <v>18</v>
      </c>
      <c r="B26" s="14" t="s">
        <v>18</v>
      </c>
      <c r="C26" s="8">
        <v>18</v>
      </c>
      <c r="D26" s="16" t="s">
        <v>54</v>
      </c>
      <c r="E26" s="49" t="s">
        <v>89</v>
      </c>
      <c r="F26" s="14">
        <v>525425</v>
      </c>
      <c r="G26" s="8">
        <v>224183</v>
      </c>
      <c r="H26" s="97" t="s">
        <v>89</v>
      </c>
      <c r="I26" s="8">
        <v>525425</v>
      </c>
      <c r="J26" s="14">
        <v>224183</v>
      </c>
      <c r="K26" s="41">
        <v>17.91</v>
      </c>
      <c r="L26" s="42">
        <v>20.37</v>
      </c>
      <c r="M26" s="41">
        <v>12.37</v>
      </c>
      <c r="N26" s="42">
        <v>9.26</v>
      </c>
      <c r="O26" s="41">
        <v>9.42</v>
      </c>
      <c r="P26" s="42">
        <v>9.91</v>
      </c>
      <c r="Q26" s="117"/>
      <c r="R26" s="118">
        <v>12.52</v>
      </c>
      <c r="S26" s="42">
        <v>12.39</v>
      </c>
      <c r="T26" s="42">
        <v>15.24</v>
      </c>
      <c r="U26" s="41">
        <v>17.73</v>
      </c>
      <c r="V26" s="42">
        <v>19.9</v>
      </c>
      <c r="X26" s="71">
        <f>SUM(100/12)*11</f>
        <v>91.66666666666667</v>
      </c>
      <c r="Y26" s="62">
        <f>SUM(K26:V26)/11</f>
        <v>14.274545454545454</v>
      </c>
      <c r="Z26" s="66">
        <f>Y26*Z39</f>
        <v>13.703563636363635</v>
      </c>
    </row>
    <row r="27" spans="1:26" ht="12.75">
      <c r="A27" s="55" t="s">
        <v>19</v>
      </c>
      <c r="B27" s="14" t="s">
        <v>19</v>
      </c>
      <c r="C27" s="8">
        <v>19</v>
      </c>
      <c r="D27" s="16" t="s">
        <v>57</v>
      </c>
      <c r="E27" s="49" t="s">
        <v>88</v>
      </c>
      <c r="F27" s="14">
        <v>522700</v>
      </c>
      <c r="G27" s="8">
        <v>226570</v>
      </c>
      <c r="H27" s="97" t="s">
        <v>130</v>
      </c>
      <c r="I27" s="8">
        <v>522700</v>
      </c>
      <c r="J27" s="14">
        <v>226570</v>
      </c>
      <c r="K27" s="100"/>
      <c r="L27" s="42">
        <v>43.85</v>
      </c>
      <c r="M27" s="41">
        <v>29.23</v>
      </c>
      <c r="N27" s="42">
        <v>35.38</v>
      </c>
      <c r="O27" s="41">
        <v>27.22</v>
      </c>
      <c r="P27" s="42">
        <v>32.74</v>
      </c>
      <c r="Q27" s="117"/>
      <c r="R27" s="118">
        <v>37.4</v>
      </c>
      <c r="S27" s="42">
        <v>39.01</v>
      </c>
      <c r="T27" s="42">
        <v>46.24</v>
      </c>
      <c r="U27" s="41"/>
      <c r="V27" s="42">
        <v>37.35</v>
      </c>
      <c r="X27" s="71">
        <f>SUM(100/12)*9</f>
        <v>75</v>
      </c>
      <c r="Y27" s="62">
        <f>SUM(K27:V27)/9</f>
        <v>36.49111111111111</v>
      </c>
      <c r="Z27" s="66">
        <f>Y27*Z39</f>
        <v>35.03146666666667</v>
      </c>
    </row>
    <row r="28" spans="1:26" ht="12.75">
      <c r="A28" s="55" t="s">
        <v>20</v>
      </c>
      <c r="B28" s="14" t="s">
        <v>20</v>
      </c>
      <c r="C28" s="8">
        <v>20</v>
      </c>
      <c r="D28" s="16" t="s">
        <v>107</v>
      </c>
      <c r="E28" s="49" t="s">
        <v>88</v>
      </c>
      <c r="F28" s="14">
        <v>522710</v>
      </c>
      <c r="G28" s="8">
        <v>226550</v>
      </c>
      <c r="H28" s="97" t="s">
        <v>130</v>
      </c>
      <c r="I28" s="8">
        <v>525160</v>
      </c>
      <c r="J28" s="14">
        <v>223069</v>
      </c>
      <c r="K28" s="41">
        <v>22.3</v>
      </c>
      <c r="L28" s="42">
        <v>25.99</v>
      </c>
      <c r="M28" s="41">
        <v>19.46</v>
      </c>
      <c r="N28" s="42">
        <v>18.91</v>
      </c>
      <c r="O28" s="41">
        <v>15.13</v>
      </c>
      <c r="P28" s="42">
        <v>17.59</v>
      </c>
      <c r="Q28" s="117"/>
      <c r="R28" s="118">
        <v>21.3</v>
      </c>
      <c r="S28" s="42">
        <v>22.86</v>
      </c>
      <c r="T28" s="42">
        <v>28.33</v>
      </c>
      <c r="U28" s="41">
        <v>26.23</v>
      </c>
      <c r="V28" s="42">
        <v>23.75</v>
      </c>
      <c r="X28" s="71">
        <f>SUM(100/12)*11</f>
        <v>91.66666666666667</v>
      </c>
      <c r="Y28" s="62">
        <f>SUM(K28:V28)/11</f>
        <v>21.986363636363635</v>
      </c>
      <c r="Z28" s="66">
        <f>Y28*Z39</f>
        <v>21.106909090909088</v>
      </c>
    </row>
    <row r="29" spans="1:26" ht="12.75">
      <c r="A29" s="55" t="s">
        <v>21</v>
      </c>
      <c r="B29" s="14" t="s">
        <v>21</v>
      </c>
      <c r="C29" s="8">
        <v>21</v>
      </c>
      <c r="D29" s="16" t="s">
        <v>90</v>
      </c>
      <c r="E29" s="49" t="s">
        <v>88</v>
      </c>
      <c r="F29" s="14">
        <v>523128</v>
      </c>
      <c r="G29" s="8">
        <v>225677</v>
      </c>
      <c r="H29" s="97" t="s">
        <v>130</v>
      </c>
      <c r="I29" s="8">
        <v>523128</v>
      </c>
      <c r="J29" s="14">
        <v>225677</v>
      </c>
      <c r="K29" s="41">
        <v>29.8</v>
      </c>
      <c r="L29" s="42">
        <v>30.05</v>
      </c>
      <c r="M29" s="41">
        <v>24.69</v>
      </c>
      <c r="N29" s="42">
        <v>24.8</v>
      </c>
      <c r="O29" s="41">
        <v>20.82</v>
      </c>
      <c r="P29" s="42">
        <v>22.02</v>
      </c>
      <c r="Q29" s="117"/>
      <c r="R29" s="118">
        <v>25.88</v>
      </c>
      <c r="S29" s="42">
        <v>27.58</v>
      </c>
      <c r="T29" s="42">
        <v>30.05</v>
      </c>
      <c r="U29" s="41">
        <v>25.19</v>
      </c>
      <c r="V29" s="42">
        <v>25.88</v>
      </c>
      <c r="X29" s="71">
        <f>SUM(100/12)*11</f>
        <v>91.66666666666667</v>
      </c>
      <c r="Y29" s="62">
        <f>SUM(K29:V29)/11</f>
        <v>26.069090909090907</v>
      </c>
      <c r="Z29" s="66">
        <f>Y29*Z39</f>
        <v>25.02632727272727</v>
      </c>
    </row>
    <row r="30" spans="1:26" ht="13.5" thickBot="1">
      <c r="A30" s="56" t="s">
        <v>22</v>
      </c>
      <c r="B30" s="14" t="s">
        <v>22</v>
      </c>
      <c r="C30" s="8">
        <v>22</v>
      </c>
      <c r="D30" s="16" t="s">
        <v>55</v>
      </c>
      <c r="E30" s="49" t="s">
        <v>88</v>
      </c>
      <c r="F30" s="14">
        <v>523360</v>
      </c>
      <c r="G30" s="8">
        <v>224786</v>
      </c>
      <c r="H30" s="97" t="s">
        <v>130</v>
      </c>
      <c r="I30" s="8">
        <v>523360</v>
      </c>
      <c r="J30" s="14">
        <v>224786</v>
      </c>
      <c r="K30" s="41">
        <v>21.63</v>
      </c>
      <c r="L30" s="42">
        <v>30.24</v>
      </c>
      <c r="M30" s="41">
        <v>22.04</v>
      </c>
      <c r="N30" s="42">
        <v>24.68</v>
      </c>
      <c r="O30" s="41">
        <v>18.71</v>
      </c>
      <c r="P30" s="42">
        <v>20.51</v>
      </c>
      <c r="Q30" s="117"/>
      <c r="R30" s="118"/>
      <c r="S30" s="42">
        <v>24.19</v>
      </c>
      <c r="T30" s="42">
        <v>31.47</v>
      </c>
      <c r="U30" s="41">
        <v>25.4</v>
      </c>
      <c r="V30" s="42">
        <v>26.84</v>
      </c>
      <c r="X30" s="71">
        <f>SUM(100/12)*10</f>
        <v>83.33333333333334</v>
      </c>
      <c r="Y30" s="62">
        <f>SUM(K30:V30)/10</f>
        <v>24.571</v>
      </c>
      <c r="Z30" s="66">
        <f>Y30*Z39</f>
        <v>23.588160000000002</v>
      </c>
    </row>
    <row r="31" spans="1:26" ht="12.75">
      <c r="A31" s="8"/>
      <c r="B31" s="14" t="s">
        <v>116</v>
      </c>
      <c r="C31" s="8">
        <v>23</v>
      </c>
      <c r="D31" s="16" t="s">
        <v>115</v>
      </c>
      <c r="E31" s="49"/>
      <c r="F31" s="8"/>
      <c r="G31" s="8"/>
      <c r="H31" s="97" t="s">
        <v>130</v>
      </c>
      <c r="I31" s="8">
        <v>523014</v>
      </c>
      <c r="J31" s="14">
        <v>226029</v>
      </c>
      <c r="K31" s="41">
        <v>33.34</v>
      </c>
      <c r="L31" s="42">
        <v>36.43</v>
      </c>
      <c r="M31" s="41">
        <v>30.62</v>
      </c>
      <c r="N31" s="42">
        <v>39.16</v>
      </c>
      <c r="O31" s="41">
        <v>21.88</v>
      </c>
      <c r="P31" s="42">
        <v>26.82</v>
      </c>
      <c r="Q31" s="117"/>
      <c r="R31" s="118"/>
      <c r="S31" s="42">
        <v>85.68</v>
      </c>
      <c r="T31" s="42">
        <v>46.95</v>
      </c>
      <c r="U31" s="41">
        <v>30.95</v>
      </c>
      <c r="V31" s="42">
        <v>31</v>
      </c>
      <c r="X31" s="71">
        <f>SUM(100/12)*10</f>
        <v>83.33333333333334</v>
      </c>
      <c r="Y31" s="62">
        <f>SUM(K31:V31)/10</f>
        <v>38.283</v>
      </c>
      <c r="Z31" s="66">
        <f>Y31*Z39</f>
        <v>36.75168</v>
      </c>
    </row>
    <row r="32" spans="1:26" ht="12.75">
      <c r="A32" s="8"/>
      <c r="B32" s="14" t="s">
        <v>117</v>
      </c>
      <c r="C32" s="8">
        <v>24</v>
      </c>
      <c r="D32" s="16" t="s">
        <v>108</v>
      </c>
      <c r="E32" s="49"/>
      <c r="F32" s="8"/>
      <c r="G32" s="8"/>
      <c r="H32" s="97" t="s">
        <v>88</v>
      </c>
      <c r="I32" s="8">
        <v>525987</v>
      </c>
      <c r="J32" s="14">
        <v>226368</v>
      </c>
      <c r="K32" s="41">
        <v>35.92</v>
      </c>
      <c r="L32" s="42">
        <v>33.86</v>
      </c>
      <c r="M32" s="41">
        <v>26.92</v>
      </c>
      <c r="N32" s="42">
        <v>13.82</v>
      </c>
      <c r="O32" s="41">
        <v>24.98</v>
      </c>
      <c r="P32" s="42">
        <v>27.69</v>
      </c>
      <c r="Q32" s="117"/>
      <c r="R32" s="118">
        <v>30.52</v>
      </c>
      <c r="S32" s="42">
        <v>19.28</v>
      </c>
      <c r="T32" s="42">
        <v>35.81</v>
      </c>
      <c r="U32" s="41">
        <v>31.71</v>
      </c>
      <c r="V32" s="42">
        <v>29.22</v>
      </c>
      <c r="X32" s="71">
        <f>SUM(100/12)*11</f>
        <v>91.66666666666667</v>
      </c>
      <c r="Y32" s="62">
        <f>SUM(K32:V32)/11</f>
        <v>28.15727272727273</v>
      </c>
      <c r="Z32" s="66">
        <f>Y32*Z39</f>
        <v>27.030981818181818</v>
      </c>
    </row>
    <row r="33" spans="1:26" ht="12.75">
      <c r="A33" s="8"/>
      <c r="B33" s="14" t="s">
        <v>118</v>
      </c>
      <c r="C33" s="8">
        <v>25</v>
      </c>
      <c r="D33" s="16" t="s">
        <v>109</v>
      </c>
      <c r="E33" s="49"/>
      <c r="F33" s="8"/>
      <c r="G33" s="8"/>
      <c r="H33" s="97" t="s">
        <v>130</v>
      </c>
      <c r="I33" s="8">
        <v>525470</v>
      </c>
      <c r="J33" s="14">
        <v>227287</v>
      </c>
      <c r="K33" s="41">
        <v>23.05</v>
      </c>
      <c r="L33" s="42">
        <v>23.68</v>
      </c>
      <c r="M33" s="41">
        <v>15.34</v>
      </c>
      <c r="N33" s="42">
        <v>26.84</v>
      </c>
      <c r="O33" s="41">
        <v>11.48</v>
      </c>
      <c r="P33" s="42">
        <v>10.55</v>
      </c>
      <c r="Q33" s="117"/>
      <c r="R33" s="118"/>
      <c r="S33" s="42">
        <v>16.06</v>
      </c>
      <c r="T33" s="42">
        <v>19.16</v>
      </c>
      <c r="U33" s="41">
        <v>19.18</v>
      </c>
      <c r="V33" s="42">
        <v>19.68</v>
      </c>
      <c r="X33" s="71">
        <f>SUM(100/12)*10</f>
        <v>83.33333333333334</v>
      </c>
      <c r="Y33" s="62">
        <f>SUM(K33:V33)/10</f>
        <v>18.502000000000002</v>
      </c>
      <c r="Z33" s="66">
        <f>Y33*Z39</f>
        <v>17.76192</v>
      </c>
    </row>
    <row r="34" spans="1:26" ht="12.75">
      <c r="A34" s="8"/>
      <c r="B34" s="14" t="s">
        <v>119</v>
      </c>
      <c r="C34" s="8">
        <v>26</v>
      </c>
      <c r="D34" s="16" t="s">
        <v>110</v>
      </c>
      <c r="E34" s="49"/>
      <c r="F34" s="8"/>
      <c r="G34" s="8"/>
      <c r="H34" s="97" t="s">
        <v>130</v>
      </c>
      <c r="I34" s="8">
        <v>542542</v>
      </c>
      <c r="J34" s="14">
        <v>225654</v>
      </c>
      <c r="K34" s="41">
        <v>26.75</v>
      </c>
      <c r="L34" s="42">
        <v>26.39</v>
      </c>
      <c r="M34" s="41">
        <v>17.43</v>
      </c>
      <c r="N34" s="42">
        <v>18.51</v>
      </c>
      <c r="O34" s="41">
        <v>14.18</v>
      </c>
      <c r="P34" s="42">
        <v>14.91</v>
      </c>
      <c r="Q34" s="117"/>
      <c r="R34" s="118">
        <v>17.15</v>
      </c>
      <c r="S34" s="42">
        <v>17.4</v>
      </c>
      <c r="T34" s="42">
        <v>23.2</v>
      </c>
      <c r="U34" s="41">
        <v>26.09</v>
      </c>
      <c r="V34" s="42">
        <v>26.01</v>
      </c>
      <c r="X34" s="71">
        <f>SUM(100/12)*11</f>
        <v>91.66666666666667</v>
      </c>
      <c r="Y34" s="62">
        <f>SUM(K34:V34)/11</f>
        <v>20.729090909090907</v>
      </c>
      <c r="Z34" s="66">
        <f>Y34*Z39</f>
        <v>19.89992727272727</v>
      </c>
    </row>
    <row r="35" spans="2:27" ht="12.75">
      <c r="B35" s="14" t="s">
        <v>120</v>
      </c>
      <c r="C35" s="8">
        <v>27</v>
      </c>
      <c r="D35" s="16" t="s">
        <v>111</v>
      </c>
      <c r="E35" s="47"/>
      <c r="F35" s="47"/>
      <c r="G35" s="47"/>
      <c r="H35" s="97" t="s">
        <v>88</v>
      </c>
      <c r="I35" s="52">
        <v>525815</v>
      </c>
      <c r="J35" s="14">
        <v>226061</v>
      </c>
      <c r="K35" s="75">
        <v>23.29</v>
      </c>
      <c r="L35" s="62">
        <v>24.08</v>
      </c>
      <c r="M35" s="63">
        <v>15.78</v>
      </c>
      <c r="N35" s="43">
        <v>13.27</v>
      </c>
      <c r="O35" s="63">
        <v>11.55</v>
      </c>
      <c r="P35" s="62">
        <v>11.62</v>
      </c>
      <c r="Q35" s="117"/>
      <c r="R35" s="118"/>
      <c r="S35" s="62">
        <v>16.52</v>
      </c>
      <c r="T35" s="62"/>
      <c r="U35" s="63">
        <v>22.05</v>
      </c>
      <c r="V35" s="62">
        <v>22.73</v>
      </c>
      <c r="W35" s="47"/>
      <c r="X35" s="71">
        <f>SUM(100/12)*9</f>
        <v>75</v>
      </c>
      <c r="Y35" s="62">
        <f>SUM(K35:V35)/9</f>
        <v>17.876666666666665</v>
      </c>
      <c r="Z35" s="66">
        <f>Y35*Z39</f>
        <v>17.161599999999996</v>
      </c>
      <c r="AA35" s="5"/>
    </row>
    <row r="36" spans="2:27" ht="12.75">
      <c r="B36" s="14" t="s">
        <v>121</v>
      </c>
      <c r="C36" s="8">
        <v>28</v>
      </c>
      <c r="D36" s="16" t="s">
        <v>112</v>
      </c>
      <c r="E36" s="47"/>
      <c r="F36" s="47"/>
      <c r="G36" s="47"/>
      <c r="H36" s="97" t="s">
        <v>130</v>
      </c>
      <c r="I36" s="52">
        <v>526078</v>
      </c>
      <c r="J36" s="14">
        <v>224818</v>
      </c>
      <c r="K36" s="75">
        <v>28.81</v>
      </c>
      <c r="L36" s="62">
        <v>27.55</v>
      </c>
      <c r="M36" s="63">
        <v>19.25</v>
      </c>
      <c r="N36" s="43">
        <v>19.07</v>
      </c>
      <c r="O36" s="63">
        <v>17.68</v>
      </c>
      <c r="P36" s="62">
        <v>18.54</v>
      </c>
      <c r="Q36" s="117"/>
      <c r="R36" s="118">
        <v>21.01</v>
      </c>
      <c r="S36" s="62">
        <v>22.87</v>
      </c>
      <c r="T36" s="62">
        <v>27.41</v>
      </c>
      <c r="U36" s="63">
        <v>25.5</v>
      </c>
      <c r="V36" s="62">
        <v>23.03</v>
      </c>
      <c r="W36" s="47"/>
      <c r="X36" s="71">
        <f>SUM(100/12)*11</f>
        <v>91.66666666666667</v>
      </c>
      <c r="Y36" s="62">
        <f>SUM(K36:V36)/11</f>
        <v>22.792727272727273</v>
      </c>
      <c r="Z36" s="66">
        <f>Y36*Z39</f>
        <v>21.88101818181818</v>
      </c>
      <c r="AA36" s="5"/>
    </row>
    <row r="37" spans="2:27" ht="12.75">
      <c r="B37" s="14" t="s">
        <v>122</v>
      </c>
      <c r="C37" s="8">
        <v>29</v>
      </c>
      <c r="D37" s="16" t="s">
        <v>113</v>
      </c>
      <c r="E37" s="47"/>
      <c r="F37" s="47"/>
      <c r="G37" s="47"/>
      <c r="H37" s="97" t="s">
        <v>130</v>
      </c>
      <c r="I37" s="52">
        <v>526964</v>
      </c>
      <c r="J37" s="14">
        <v>223760</v>
      </c>
      <c r="K37" s="75">
        <v>23.53</v>
      </c>
      <c r="L37" s="62">
        <v>23.1</v>
      </c>
      <c r="M37" s="63">
        <v>14.68</v>
      </c>
      <c r="N37" s="43">
        <v>13.2</v>
      </c>
      <c r="O37" s="63">
        <v>11.83</v>
      </c>
      <c r="P37" s="62">
        <v>10.37</v>
      </c>
      <c r="Q37" s="117"/>
      <c r="R37" s="118">
        <v>12.99</v>
      </c>
      <c r="S37" s="62">
        <v>14.87</v>
      </c>
      <c r="T37" s="62">
        <v>16.75</v>
      </c>
      <c r="U37" s="63">
        <v>22.6</v>
      </c>
      <c r="V37" s="62">
        <v>22.01</v>
      </c>
      <c r="W37" s="47"/>
      <c r="X37" s="71">
        <f>SUM(100/12)*11</f>
        <v>91.66666666666667</v>
      </c>
      <c r="Y37" s="62">
        <f>SUM(K37:V37)/11</f>
        <v>16.902727272727272</v>
      </c>
      <c r="Z37" s="66">
        <f>Y37*Z39</f>
        <v>16.226618181818182</v>
      </c>
      <c r="AA37" s="5"/>
    </row>
    <row r="38" spans="2:27" ht="13.5" thickBot="1">
      <c r="B38" s="15" t="s">
        <v>123</v>
      </c>
      <c r="C38" s="11">
        <v>30</v>
      </c>
      <c r="D38" s="17" t="s">
        <v>114</v>
      </c>
      <c r="E38" s="48"/>
      <c r="F38" s="48"/>
      <c r="G38" s="48"/>
      <c r="H38" s="128" t="s">
        <v>130</v>
      </c>
      <c r="I38" s="11">
        <v>526094</v>
      </c>
      <c r="J38" s="15">
        <v>223389</v>
      </c>
      <c r="K38" s="11">
        <v>24.01</v>
      </c>
      <c r="L38" s="64">
        <v>22.24</v>
      </c>
      <c r="M38" s="65">
        <v>19.1</v>
      </c>
      <c r="N38" s="83">
        <v>13.76</v>
      </c>
      <c r="O38" s="65">
        <v>10.99</v>
      </c>
      <c r="P38" s="64">
        <v>11.36</v>
      </c>
      <c r="Q38" s="121"/>
      <c r="R38" s="122">
        <v>13.93</v>
      </c>
      <c r="S38" s="64">
        <v>16.47</v>
      </c>
      <c r="T38" s="64">
        <v>20.05</v>
      </c>
      <c r="U38" s="65">
        <v>20.78</v>
      </c>
      <c r="V38" s="64">
        <v>21.97</v>
      </c>
      <c r="W38" s="47"/>
      <c r="X38" s="72">
        <f>SUM(100/12)*11</f>
        <v>91.66666666666667</v>
      </c>
      <c r="Y38" s="64">
        <f>SUM(K38:V38)/11</f>
        <v>17.696363636363635</v>
      </c>
      <c r="Z38" s="66">
        <f>Y38*Z39</f>
        <v>16.98850909090909</v>
      </c>
      <c r="AA38" s="5"/>
    </row>
    <row r="39" spans="2:27" ht="13.5" thickBot="1">
      <c r="B39" s="8"/>
      <c r="C39" s="8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75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63"/>
      <c r="Z39" s="129">
        <v>0.96</v>
      </c>
      <c r="AA39" s="99" t="s">
        <v>104</v>
      </c>
    </row>
    <row r="40" spans="1:26" ht="13.5" thickTop="1">
      <c r="A40" s="4" t="s">
        <v>59</v>
      </c>
      <c r="B40" s="4" t="s">
        <v>59</v>
      </c>
      <c r="Z40" s="47"/>
    </row>
    <row r="41" spans="1:27" ht="12.75">
      <c r="A41" s="3" t="s">
        <v>60</v>
      </c>
      <c r="B41" s="105" t="s">
        <v>60</v>
      </c>
      <c r="C41" s="6" t="s">
        <v>63</v>
      </c>
      <c r="D41" s="6"/>
      <c r="E41" s="6"/>
      <c r="F41" s="6"/>
      <c r="G41" s="6"/>
      <c r="H41" s="6"/>
      <c r="I41" s="6"/>
      <c r="J41" s="6"/>
      <c r="K41" s="6"/>
      <c r="AA41" s="47"/>
    </row>
    <row r="42" spans="1:11" ht="12.75">
      <c r="A42" s="2" t="s">
        <v>61</v>
      </c>
      <c r="B42" s="2" t="s">
        <v>61</v>
      </c>
      <c r="C42" s="5" t="s">
        <v>103</v>
      </c>
      <c r="D42" s="5"/>
      <c r="E42" s="5"/>
      <c r="F42" s="5"/>
      <c r="G42" s="5"/>
      <c r="H42" s="5"/>
      <c r="I42" s="5"/>
      <c r="J42" s="5"/>
      <c r="K42" s="5"/>
    </row>
    <row r="43" spans="1:13" ht="12.75">
      <c r="A43" s="3" t="s">
        <v>62</v>
      </c>
      <c r="B43" s="3" t="s">
        <v>62</v>
      </c>
      <c r="C43" s="5" t="s">
        <v>64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3" ht="12.75">
      <c r="A44" t="s">
        <v>100</v>
      </c>
      <c r="B44" t="s">
        <v>100</v>
      </c>
      <c r="C44" s="5" t="s">
        <v>101</v>
      </c>
    </row>
    <row r="45" spans="1:7" ht="12.75">
      <c r="A45" s="2" t="s">
        <v>104</v>
      </c>
      <c r="B45" s="2" t="s">
        <v>104</v>
      </c>
      <c r="C45" s="234" t="s">
        <v>126</v>
      </c>
      <c r="D45" s="235"/>
      <c r="E45" s="235"/>
      <c r="F45" s="235"/>
      <c r="G45" s="235"/>
    </row>
    <row r="46" spans="3:4" ht="12.75">
      <c r="C46" s="123" t="s">
        <v>128</v>
      </c>
      <c r="D46" s="124"/>
    </row>
    <row r="48" spans="3:26" ht="12.75">
      <c r="C48" s="52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236"/>
      <c r="Y48" s="236"/>
      <c r="Z48" s="236"/>
    </row>
    <row r="49" spans="3:26" ht="12.75">
      <c r="C49" s="78"/>
      <c r="D49" s="79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9"/>
      <c r="X49" s="237"/>
      <c r="Y49" s="237"/>
      <c r="Z49" s="237"/>
    </row>
    <row r="50" spans="3:26" ht="12.75">
      <c r="C50" s="52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3:26" ht="12.75">
      <c r="C51" s="52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3:26" ht="12.75">
      <c r="C52" s="52"/>
      <c r="D52" s="77"/>
      <c r="E52" s="80"/>
      <c r="F52" s="52"/>
      <c r="G52" s="52"/>
      <c r="H52" s="52"/>
      <c r="I52" s="52"/>
      <c r="J52" s="52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7"/>
      <c r="X52" s="52"/>
      <c r="Y52" s="81"/>
      <c r="Z52" s="81"/>
    </row>
    <row r="53" spans="3:26" ht="12.75">
      <c r="C53" s="52"/>
      <c r="D53" s="77"/>
      <c r="E53" s="80"/>
      <c r="F53" s="52"/>
      <c r="G53" s="52"/>
      <c r="H53" s="52"/>
      <c r="I53" s="52"/>
      <c r="J53" s="52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7"/>
      <c r="X53" s="52"/>
      <c r="Y53" s="81"/>
      <c r="Z53" s="81"/>
    </row>
    <row r="54" spans="3:26" ht="12.75">
      <c r="C54" s="52"/>
      <c r="D54" s="77"/>
      <c r="E54" s="80"/>
      <c r="F54" s="52"/>
      <c r="G54" s="52"/>
      <c r="H54" s="52"/>
      <c r="I54" s="52"/>
      <c r="J54" s="52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7"/>
      <c r="X54" s="52"/>
      <c r="Y54" s="81"/>
      <c r="Z54" s="81"/>
    </row>
    <row r="55" spans="3:26" ht="12.75">
      <c r="C55" s="52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3:26" ht="12.75">
      <c r="C56" s="52"/>
      <c r="D56" s="77"/>
      <c r="E56" s="80"/>
      <c r="F56" s="52"/>
      <c r="G56" s="52"/>
      <c r="H56" s="52"/>
      <c r="I56" s="52"/>
      <c r="J56" s="52"/>
      <c r="K56" s="75"/>
      <c r="L56" s="75"/>
      <c r="M56" s="75"/>
      <c r="N56" s="75"/>
      <c r="O56" s="75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3:26" ht="12.75">
      <c r="C57" s="52"/>
      <c r="D57" s="77"/>
      <c r="E57" s="80"/>
      <c r="F57" s="52"/>
      <c r="G57" s="52"/>
      <c r="H57" s="52"/>
      <c r="I57" s="52"/>
      <c r="J57" s="52"/>
      <c r="K57" s="75"/>
      <c r="L57" s="75"/>
      <c r="M57" s="75"/>
      <c r="N57" s="75"/>
      <c r="O57" s="75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3:26" ht="12.75">
      <c r="C58" s="52"/>
      <c r="D58" s="77"/>
      <c r="E58" s="80"/>
      <c r="F58" s="52"/>
      <c r="G58" s="52"/>
      <c r="H58" s="52"/>
      <c r="I58" s="52"/>
      <c r="J58" s="52"/>
      <c r="K58" s="75"/>
      <c r="L58" s="75"/>
      <c r="M58" s="75"/>
      <c r="N58" s="75"/>
      <c r="O58" s="75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</sheetData>
  <sheetProtection/>
  <mergeCells count="8">
    <mergeCell ref="A1:V1"/>
    <mergeCell ref="X3:X4"/>
    <mergeCell ref="Y3:Y4"/>
    <mergeCell ref="Z3:Z4"/>
    <mergeCell ref="X48:X49"/>
    <mergeCell ref="Y48:Y49"/>
    <mergeCell ref="Z48:Z49"/>
    <mergeCell ref="C45:G45"/>
  </mergeCells>
  <printOptions/>
  <pageMargins left="0.7" right="0.7" top="0.75" bottom="0.75" header="0.3" footer="0.3"/>
  <pageSetup horizontalDpi="600" verticalDpi="600" orientation="landscape" paperSize="8" r:id="rId1"/>
  <ignoredErrors>
    <ignoredError sqref="X5:Y7 X8:X9 Y8 Y12 Y15 Y17 Y19 Y26 Y28" formulaRange="1"/>
    <ignoredError sqref="X38" formula="1"/>
    <ignoredError sqref="X10:X30 Y38 Y29:Y37 Y27 Y20:Y25 Y18 Y16 Y13:Y14 Y10:Y11 Y9 X32:X3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scott.chapman</dc:creator>
  <cp:keywords/>
  <dc:description/>
  <cp:lastModifiedBy>Scott Chapman</cp:lastModifiedBy>
  <cp:lastPrinted>2017-03-01T08:35:53Z</cp:lastPrinted>
  <dcterms:created xsi:type="dcterms:W3CDTF">2011-11-14T08:59:33Z</dcterms:created>
  <dcterms:modified xsi:type="dcterms:W3CDTF">2023-12-19T17:36:30Z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3d98ac-5911-4996-9f40-934b924618b7_Enabled">
    <vt:lpwstr>true</vt:lpwstr>
  </property>
  <property fmtid="{D5CDD505-2E9C-101B-9397-08002B2CF9AE}" pid="3" name="MSIP_Label_393d98ac-5911-4996-9f40-934b924618b7_SetDate">
    <vt:lpwstr>2022-12-21T11:35:37Z</vt:lpwstr>
  </property>
  <property fmtid="{D5CDD505-2E9C-101B-9397-08002B2CF9AE}" pid="4" name="MSIP_Label_393d98ac-5911-4996-9f40-934b924618b7_Method">
    <vt:lpwstr>Standard</vt:lpwstr>
  </property>
  <property fmtid="{D5CDD505-2E9C-101B-9397-08002B2CF9AE}" pid="5" name="MSIP_Label_393d98ac-5911-4996-9f40-934b924618b7_Name">
    <vt:lpwstr>Official</vt:lpwstr>
  </property>
  <property fmtid="{D5CDD505-2E9C-101B-9397-08002B2CF9AE}" pid="6" name="MSIP_Label_393d98ac-5911-4996-9f40-934b924618b7_SiteId">
    <vt:lpwstr>671b555f-1b74-4a87-a174-b37d2b179b24</vt:lpwstr>
  </property>
  <property fmtid="{D5CDD505-2E9C-101B-9397-08002B2CF9AE}" pid="7" name="MSIP_Label_393d98ac-5911-4996-9f40-934b924618b7_ActionId">
    <vt:lpwstr>1df6ac36-7391-4c47-bdb9-a802baf016d4</vt:lpwstr>
  </property>
  <property fmtid="{D5CDD505-2E9C-101B-9397-08002B2CF9AE}" pid="8" name="MSIP_Label_393d98ac-5911-4996-9f40-934b924618b7_ContentBits">
    <vt:lpwstr>0</vt:lpwstr>
  </property>
</Properties>
</file>